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19" firstSheet="14" activeTab="39"/>
  </bookViews>
  <sheets>
    <sheet name="目录" sheetId="1" r:id="rId1"/>
    <sheet name="1-1" sheetId="2" r:id="rId2"/>
    <sheet name="1-2" sheetId="3" r:id="rId3"/>
    <sheet name="1-3" sheetId="4" r:id="rId4"/>
    <sheet name="1-４" sheetId="5" r:id="rId5"/>
    <sheet name="1-5" sheetId="6" r:id="rId6"/>
    <sheet name="1-5-1" sheetId="7" r:id="rId7"/>
    <sheet name="1-6" sheetId="8" r:id="rId8"/>
    <sheet name="1-7" sheetId="9" r:id="rId9"/>
    <sheet name="1-8" sheetId="10" r:id="rId10"/>
    <sheet name="1-9" sheetId="11" r:id="rId11"/>
    <sheet name="2-1" sheetId="12" r:id="rId12"/>
    <sheet name="2-2" sheetId="13" r:id="rId13"/>
    <sheet name="2-3" sheetId="14" r:id="rId14"/>
    <sheet name="2-4" sheetId="15" r:id="rId15"/>
    <sheet name="2-5" sheetId="16" r:id="rId16"/>
    <sheet name="2-6" sheetId="17" r:id="rId17"/>
    <sheet name="3-1" sheetId="18" r:id="rId18"/>
    <sheet name="3-2" sheetId="19" r:id="rId19"/>
    <sheet name="3-3" sheetId="20" r:id="rId20"/>
    <sheet name="3-4" sheetId="21" r:id="rId21"/>
    <sheet name="3-5" sheetId="22" r:id="rId22"/>
    <sheet name="3-6 " sheetId="23" r:id="rId23"/>
    <sheet name="3-7" sheetId="24" r:id="rId24"/>
    <sheet name="4-1" sheetId="25" r:id="rId25"/>
    <sheet name="4-2" sheetId="26" r:id="rId26"/>
    <sheet name="4-3" sheetId="27" r:id="rId27"/>
    <sheet name="4-4" sheetId="28" r:id="rId28"/>
    <sheet name="4-5" sheetId="29" r:id="rId29"/>
    <sheet name="5-1" sheetId="30" r:id="rId30"/>
    <sheet name="5-2" sheetId="31" r:id="rId31"/>
    <sheet name="5-3" sheetId="32" r:id="rId32"/>
    <sheet name="5-4" sheetId="33" r:id="rId33"/>
    <sheet name="5-5" sheetId="35" r:id="rId34"/>
    <sheet name="5-6" sheetId="34" r:id="rId35"/>
    <sheet name="5-7" sheetId="36" r:id="rId36"/>
    <sheet name="5-8" sheetId="37" r:id="rId37"/>
    <sheet name="5-9" sheetId="38" r:id="rId38"/>
    <sheet name="6-1" sheetId="39" r:id="rId39"/>
    <sheet name="6-2" sheetId="40" r:id="rId40"/>
  </sheets>
  <externalReferences>
    <externalReference r:id="rId41"/>
    <externalReference r:id="rId42"/>
  </externalReferences>
  <definedNames>
    <definedName name="_xlnm._FilterDatabase" localSheetId="0" hidden="1">目录!$A$3:$C$42</definedName>
    <definedName name="_xlnm._FilterDatabase" localSheetId="1" hidden="1">'1-1'!$A$4:$D$83</definedName>
    <definedName name="_xlnm._FilterDatabase" localSheetId="2" hidden="1">'1-2'!$A$3:$E$40</definedName>
    <definedName name="_xlnm._FilterDatabase" localSheetId="3" hidden="1">'1-3'!$A$3:$D$82</definedName>
    <definedName name="_xlnm._FilterDatabase" localSheetId="5" hidden="1">'1-5'!$A$3:$B$85</definedName>
    <definedName name="_xlnm._FilterDatabase" localSheetId="7" hidden="1">'1-6'!$A$3:$D$97</definedName>
    <definedName name="_xlnm._FilterDatabase" localSheetId="11" hidden="1">'2-1'!$A$3:$D$43</definedName>
    <definedName name="_xlnm._FilterDatabase" localSheetId="12" hidden="1">'2-2'!$A$3:$D$308</definedName>
    <definedName name="_xlnm._FilterDatabase" localSheetId="13" hidden="1">'2-3'!$A$3:$D$43</definedName>
    <definedName name="_xlnm._FilterDatabase" localSheetId="14" hidden="1">'2-4'!$A$3:$D$308</definedName>
    <definedName name="_xlnm._FilterDatabase" localSheetId="17" hidden="1">'3-1'!$A$3:$D$20</definedName>
    <definedName name="_xlnm._FilterDatabase" localSheetId="18" hidden="1">'3-2'!$A$3:$D$23</definedName>
    <definedName name="_xlnm._FilterDatabase" localSheetId="19" hidden="1">'3-3'!$A$3:$D$20</definedName>
    <definedName name="_xlnm._FilterDatabase" localSheetId="20" hidden="1">'3-4'!$A$3:$D$23</definedName>
    <definedName name="_xlnm._FilterDatabase" localSheetId="24" hidden="1">'4-1'!$A$3:$D$38</definedName>
    <definedName name="_xlnm._FilterDatabase" localSheetId="25" hidden="1">'4-2'!$A$3:$D$22</definedName>
    <definedName name="_xlnm._FilterDatabase" localSheetId="26" hidden="1">'4-3'!$A$3:$G$38</definedName>
    <definedName name="_xlnm._FilterDatabase" localSheetId="27" hidden="1">'4-4'!$A$3:$E$22</definedName>
    <definedName name="_xlnm._FilterDatabase" localSheetId="15" hidden="1">'2-5'!$A$3:$D$18</definedName>
    <definedName name="_lst_r_地方财政预算表2015年全省汇总_10_科目编码名称">[2]_ESList!$A$1:$A$27</definedName>
    <definedName name="_xlnm.Print_Area" localSheetId="1">'1-1'!$A$1:$D$83</definedName>
    <definedName name="_xlnm.Print_Area" localSheetId="2">'1-2'!$B$1:$E$40</definedName>
    <definedName name="_xlnm.Print_Area" localSheetId="3">'1-3'!$A$1:$D$82</definedName>
    <definedName name="_xlnm.Print_Area" localSheetId="7">'1-6'!$A$1:$C$97</definedName>
    <definedName name="_xlnm.Print_Area" localSheetId="8">'1-7'!$A$1:$D$14</definedName>
    <definedName name="_xlnm.Print_Area" localSheetId="11">'2-1'!$A$1:$D$43</definedName>
    <definedName name="_xlnm.Print_Area" localSheetId="12">'2-2'!$A$1:$D$308</definedName>
    <definedName name="_xlnm.Print_Area" localSheetId="13">'2-3'!$A$1:$D$43</definedName>
    <definedName name="_xlnm.Print_Area" localSheetId="14">'2-4'!$A$1:$D$308</definedName>
    <definedName name="_xlnm.Print_Area" localSheetId="15">'2-5'!$A$1:$D$15</definedName>
    <definedName name="_xlnm.Print_Titles" localSheetId="1">'1-1'!$2:$4</definedName>
    <definedName name="_xlnm.Print_Titles" localSheetId="2">'1-2'!$1:$3</definedName>
    <definedName name="_xlnm.Print_Titles" localSheetId="3">'1-3'!$1:$3</definedName>
    <definedName name="_xlnm.Print_Titles" localSheetId="7">'1-6'!$1:$3</definedName>
    <definedName name="_xlnm.Print_Titles" localSheetId="8">'1-7'!$1:$3</definedName>
    <definedName name="_xlnm.Print_Titles" localSheetId="11">'2-1'!$1:$3</definedName>
    <definedName name="_xlnm.Print_Titles" localSheetId="12">'2-2'!$1:$3</definedName>
    <definedName name="_xlnm.Print_Titles" localSheetId="13">'2-3'!$1:$3</definedName>
    <definedName name="_xlnm.Print_Titles" localSheetId="14">'2-4'!$1:$3</definedName>
    <definedName name="_xlnm.Print_Titles" localSheetId="15">'2-5'!$1:$3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7">'3-1'!$A$1:$D$20</definedName>
    <definedName name="_xlnm.Print_Titles" localSheetId="17">'3-1'!$1:$3</definedName>
    <definedName name="专项收入年初预算数" localSheetId="17">#REF!</definedName>
    <definedName name="专项收入全年预计数" localSheetId="17">#REF!</definedName>
    <definedName name="_xlnm.Print_Area" localSheetId="18">'3-2'!$A$1:$D$23</definedName>
    <definedName name="_xlnm.Print_Titles" localSheetId="18">'3-2'!$1:$3</definedName>
    <definedName name="专项收入年初预算数" localSheetId="18">#REF!</definedName>
    <definedName name="专项收入全年预计数" localSheetId="18">#REF!</definedName>
    <definedName name="_xlnm.Print_Area" localSheetId="19">'3-3'!$A$1:$D$20</definedName>
    <definedName name="_xlnm.Print_Titles" localSheetId="19">'3-3'!$1:$3</definedName>
    <definedName name="专项收入年初预算数" localSheetId="19">#REF!</definedName>
    <definedName name="专项收入全年预计数" localSheetId="19">#REF!</definedName>
    <definedName name="_xlnm.Print_Area" localSheetId="20">'3-4'!$A$1:$D$23</definedName>
    <definedName name="专项收入年初预算数" localSheetId="20">#REF!</definedName>
    <definedName name="专项收入全年预计数" localSheetId="20">#REF!</definedName>
    <definedName name="_lst_r_地方财政预算表2015年全省汇总_10_科目编码名称" localSheetId="24">[1]_ESList!$A$1:$A$27</definedName>
    <definedName name="_xlnm.Print_Area" localSheetId="24">'4-1'!$A$1:$D$38</definedName>
    <definedName name="_xlnm.Print_Titles" localSheetId="24">'4-1'!$1:$3</definedName>
    <definedName name="专项收入年初预算数" localSheetId="24">#REF!</definedName>
    <definedName name="专项收入全年预计数" localSheetId="24">#REF!</definedName>
    <definedName name="_lst_r_地方财政预算表2015年全省汇总_10_科目编码名称" localSheetId="25">[1]_ESList!$A$1:$A$27</definedName>
    <definedName name="_xlnm.Print_Area" localSheetId="25">'4-2'!$A$1:$D$22</definedName>
    <definedName name="专项收入年初预算数" localSheetId="25">#REF!</definedName>
    <definedName name="专项收入全年预计数" localSheetId="25">#REF!</definedName>
    <definedName name="_lst_r_地方财政预算表2015年全省汇总_10_科目编码名称" localSheetId="26">[1]_ESList!$A$1:$A$27</definedName>
    <definedName name="_xlnm.Print_Area" localSheetId="26">'4-3'!$A$1:$D$38</definedName>
    <definedName name="_xlnm.Print_Titles" localSheetId="26">'4-3'!$1:$3</definedName>
    <definedName name="专项收入年初预算数" localSheetId="26">#REF!</definedName>
    <definedName name="专项收入全年预计数" localSheetId="26">#REF!</definedName>
    <definedName name="_lst_r_地方财政预算表2015年全省汇总_10_科目编码名称" localSheetId="27">[1]_ESList!$A$1:$A$27</definedName>
    <definedName name="_xlnm.Print_Area" localSheetId="27">'4-4'!$A$1:$D$22</definedName>
    <definedName name="专项收入年初预算数" localSheetId="27">#REF!</definedName>
    <definedName name="专项收入全年预计数" localSheetId="27">#REF!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3">#REF!</definedName>
    <definedName name="专项收入全年预计数" localSheetId="33">#REF!</definedName>
    <definedName name="专项收入年初预算数" localSheetId="34">#REF!</definedName>
    <definedName name="专项收入全年预计数" localSheetId="34">#REF!</definedName>
    <definedName name="专项收入年初预算数" localSheetId="35">#REF!</definedName>
    <definedName name="专项收入全年预计数" localSheetId="35">#REF!</definedName>
    <definedName name="专项收入年初预算数" localSheetId="36">#REF!</definedName>
    <definedName name="专项收入全年预计数" localSheetId="36">#REF!</definedName>
    <definedName name="专项收入年初预算数" localSheetId="38">#REF!</definedName>
    <definedName name="专项收入全年预计数" localSheetId="38">#REF!</definedName>
    <definedName name="_xlnm.Print_Area" localSheetId="38">'6-1'!#REF!</definedName>
    <definedName name="专项收入年初预算数" localSheetId="39">#REF!</definedName>
    <definedName name="专项收入全年预计数" localSheetId="39">#REF!</definedName>
    <definedName name="专项收入年初预算数" localSheetId="21">#REF!</definedName>
    <definedName name="专项收入全年预计数" localSheetId="21">#REF!</definedName>
    <definedName name="专项收入年初预算数" localSheetId="22">#REF!</definedName>
    <definedName name="专项收入全年预计数" localSheetId="22">#REF!</definedName>
    <definedName name="专项收入年初预算数" localSheetId="9">#REF!</definedName>
    <definedName name="专项收入全年预计数" localSheetId="9">#REF!</definedName>
    <definedName name="专项收入年初预算数" localSheetId="5">#REF!</definedName>
    <definedName name="专项收入全年预计数" localSheetId="5">#REF!</definedName>
    <definedName name="_xlnm.Print_Area" localSheetId="5">'1-5'!$A$1:$B$85</definedName>
    <definedName name="_xlnm.Print_Titles" localSheetId="5">'1-5'!$1:$3</definedName>
  </definedNames>
  <calcPr calcId="144525" fullPrecision="0" concurrentCalc="0"/>
</workbook>
</file>

<file path=xl/sharedStrings.xml><?xml version="1.0" encoding="utf-8"?>
<sst xmlns="http://schemas.openxmlformats.org/spreadsheetml/2006/main" count="4972" uniqueCount="2023">
  <si>
    <t>云南省德宏州陇川县2024年政府预算公开表目录</t>
  </si>
  <si>
    <t>序号</t>
  </si>
  <si>
    <t>公开表</t>
  </si>
  <si>
    <t>备注</t>
  </si>
  <si>
    <t>1-1 2024年云南省德宏州陇川县一般公共预算收入情况表</t>
  </si>
  <si>
    <t>1-2 2024年云南省德宏州陇川县一般公共预算支出情况表</t>
  </si>
  <si>
    <t>1-3 2024年云南省德宏州陇川县本级一般公共预算收入情况表</t>
  </si>
  <si>
    <t>1-4 2024年云南省德宏州陇川县本级一般公共预算支出情况表（公开到项级）</t>
  </si>
  <si>
    <t>1-5 2024年云南省德宏州陇川县一般公共预算政府预算经济分类表（公开到款级）</t>
  </si>
  <si>
    <t>1-5-1 2024年云南省德宏州陇川县本级一般公共预算基本支出情况表（公开到款级）</t>
  </si>
  <si>
    <t>1-6 2024年云南省德宏州陇川县本级一般公共预算支出表（州、市对下转移支付项目）</t>
  </si>
  <si>
    <t>1-7 2024年云南省德宏州陇川县分地区税收返还和转移支付预算表</t>
  </si>
  <si>
    <t>1-8 2024年云南省德宏州陇川县本级“三公”经费预算财政拨款情况统计表</t>
  </si>
  <si>
    <t>1-9 2024年云南省德宏州陇川县一般公共预算编制情况说明</t>
  </si>
  <si>
    <t>2-1 2024年云南省德宏州陇川政府性基金预算收入情况表</t>
  </si>
  <si>
    <t>2-2 2024年云南省德宏州陇川县政府性基金预算支出情况表</t>
  </si>
  <si>
    <t>2-3 2024年云南省德宏州陇川县本级政府性基金预算收入情况表</t>
  </si>
  <si>
    <t>2-4 2024年云南省德宏州陇川县本级政府性基金预算支出情况表（公开到项级）</t>
  </si>
  <si>
    <t>2-5 2024年云南省德宏州陇川县本级政府性基金支出表（州、市对下转移支付）</t>
  </si>
  <si>
    <t>2-6  2024年云南省德宏州陇川县政府性基金预算编制情况说明</t>
  </si>
  <si>
    <t>3-1 2024年云南省德宏州陇川县国有资本经营收入预算情况表</t>
  </si>
  <si>
    <t>3-2 2024年云南省德宏州陇川县国有资本经营支出预算情况表</t>
  </si>
  <si>
    <t>3-3 2024年云南省德宏州陇川县本级国有资本经营收入预算情况表</t>
  </si>
  <si>
    <t>3-4 2024年云南省德宏州陇川县本级国有资本经营支出预算情况表（公开到项级）</t>
  </si>
  <si>
    <t>3-5 2024年云南省德宏州陇川县本级国有资本经营预算转移支付表（分地区）</t>
  </si>
  <si>
    <t>3-6 2024年云南省德宏州陇川县本级国有资本经营预算转移支付表（分项目）</t>
  </si>
  <si>
    <t>3-7 2024年云南省德宏州陇川县国有资本经营预算情况说明</t>
  </si>
  <si>
    <t>4-1 2024年云南省德宏州陇川县社会保险基金收入预算情况表</t>
  </si>
  <si>
    <t>4-2 2024年云南省德宏州陇川县社会保险基金支出预算情况表</t>
  </si>
  <si>
    <t>4-3 2024年云南省德宏州陇川县本级社会保险基金收入预算情况表</t>
  </si>
  <si>
    <t>4-4 2024年云南省德宏州陇川县本级社会保险基金支出预算情况表</t>
  </si>
  <si>
    <t>4-5 2024年云南省德宏州陇川县社会保险基金预算情况说明</t>
  </si>
  <si>
    <t>5-1 云南省德宏州陇川县 2023年地方政府债务限额及余额预算情况表</t>
  </si>
  <si>
    <t>5-2 云南省德宏州陇川县2023年地方政府一般债务余额情况表</t>
  </si>
  <si>
    <t>5-3 云南省德宏州陇川县本级2023年地方政府一般债务余额情况表</t>
  </si>
  <si>
    <t>5-4 云南省德宏州陇川县2023年地方政府专项债务余额情况表</t>
  </si>
  <si>
    <t>5-5 云南省德宏州陇川县本级2023年地方政府专项债务余额情况表（本级）</t>
  </si>
  <si>
    <t>5-6 云南省德宏州陇川县地方政府债券发行及还本付息情况表</t>
  </si>
  <si>
    <t>5-7 2024年政府专项债务限额和余额情况表</t>
  </si>
  <si>
    <t>5-8 云南省德宏州陇川县2024年年初新增地方政府债券资金安排表</t>
  </si>
  <si>
    <t>5-9 云南省德宏州陇川县2024年地方政府债券资金公开相关情况说明</t>
  </si>
  <si>
    <t>6-1 2024年云南省德宏州陇川县县级重大政策和重点项目绩效目标表</t>
  </si>
  <si>
    <t>6-2 重点工作情况解释说明汇总表</t>
  </si>
  <si>
    <t>附件1</t>
  </si>
  <si>
    <t>单位：万元</t>
  </si>
  <si>
    <t>项目</t>
  </si>
  <si>
    <t>2023年执行数</t>
  </si>
  <si>
    <t>2024年预算数</t>
  </si>
  <si>
    <t>预算数比上年执行数增长%</t>
  </si>
  <si>
    <t>101 税收收入</t>
  </si>
  <si>
    <t>10101 增值税</t>
  </si>
  <si>
    <t>10104 企业所得税</t>
  </si>
  <si>
    <t>10106 个人所得税</t>
  </si>
  <si>
    <t>10107 资源税</t>
  </si>
  <si>
    <t>10109 城市维护建设税</t>
  </si>
  <si>
    <t>10110 房产税</t>
  </si>
  <si>
    <t>10111 印花税</t>
  </si>
  <si>
    <t>10112 城镇土地使用税</t>
  </si>
  <si>
    <t>10113 土地增值税</t>
  </si>
  <si>
    <t>10114 车船税</t>
  </si>
  <si>
    <t>10118 耕地占用税</t>
  </si>
  <si>
    <t>10119 契税</t>
  </si>
  <si>
    <t>10120 烟叶税</t>
  </si>
  <si>
    <r>
      <rPr>
        <sz val="12"/>
        <rFont val="宋体"/>
        <charset val="134"/>
      </rPr>
      <t>101</t>
    </r>
    <r>
      <rPr>
        <sz val="12"/>
        <rFont val="宋体"/>
        <charset val="134"/>
      </rPr>
      <t>21</t>
    </r>
    <r>
      <rPr>
        <sz val="12"/>
        <rFont val="宋体"/>
        <charset val="134"/>
      </rPr>
      <t xml:space="preserve"> 环境保护税</t>
    </r>
  </si>
  <si>
    <t>10199 其他税收收入</t>
  </si>
  <si>
    <t/>
  </si>
  <si>
    <t>103 非税收入</t>
  </si>
  <si>
    <t>10302 专项收入</t>
  </si>
  <si>
    <t>10304 行政事业性收费收入</t>
  </si>
  <si>
    <t>10305 罚没收入</t>
  </si>
  <si>
    <t>10306 国有资本经营收入</t>
  </si>
  <si>
    <t>10307 国有资源（资产）有偿使用收入</t>
  </si>
  <si>
    <t>10308捐赠收入</t>
  </si>
  <si>
    <r>
      <rPr>
        <sz val="12"/>
        <rFont val="宋体"/>
        <charset val="134"/>
      </rPr>
      <t>1030</t>
    </r>
    <r>
      <rPr>
        <sz val="12"/>
        <rFont val="宋体"/>
        <charset val="134"/>
      </rPr>
      <t>9</t>
    </r>
    <r>
      <rPr>
        <sz val="12"/>
        <rFont val="宋体"/>
        <charset val="134"/>
      </rPr>
      <t xml:space="preserve"> 政府住房基金收入</t>
    </r>
  </si>
  <si>
    <t>10399 其他收入</t>
  </si>
  <si>
    <t>本年收入小计</t>
  </si>
  <si>
    <t>110 转移性收入</t>
  </si>
  <si>
    <t>11001 返还性收入</t>
  </si>
  <si>
    <t>1100102 所得税基数返还收入</t>
  </si>
  <si>
    <t>1100104 增值税税收返还收入</t>
  </si>
  <si>
    <t>1100105 消费税税收返还收入</t>
  </si>
  <si>
    <t>1100106 增值税“五五分享”税收返还收入</t>
  </si>
  <si>
    <t>1100199 其他税收返还收入</t>
  </si>
  <si>
    <t>11002 一般性转移支付收入</t>
  </si>
  <si>
    <t>1100201 体制补助收入</t>
  </si>
  <si>
    <t>1100202 均衡性转移支付收入</t>
  </si>
  <si>
    <t>1100207 县级基本财力保障机制奖补资金收入</t>
  </si>
  <si>
    <t>1100208 结算补助收入</t>
  </si>
  <si>
    <t>1100214 企业事业单位划转补助收入</t>
  </si>
  <si>
    <t>1100225 产粮（油）大县奖励资金收入</t>
  </si>
  <si>
    <t>1100226 重点生态功能区转移支付收入</t>
  </si>
  <si>
    <t>1100227 固定数额补助收入</t>
  </si>
  <si>
    <t>1100229 民族地区转移支付收入</t>
  </si>
  <si>
    <t>1100230 边境地区转移支付收入</t>
  </si>
  <si>
    <t>1100231 巩固拓展脱贫攻坚成果衔接乡村振兴转移支付收入</t>
  </si>
  <si>
    <t>1100241 一般公共服务共同财政事权转移支付收入</t>
  </si>
  <si>
    <t>1100242 外交共同财政事权转移支付收入</t>
  </si>
  <si>
    <t>1100243 国防共同财政事权转移支付收入</t>
  </si>
  <si>
    <t>1100244 公共安全共同财政事权转移支付收入</t>
  </si>
  <si>
    <t>1100245 教育共同财政事权转移支收入</t>
  </si>
  <si>
    <t>1100246 科学技术共同财政事权转移支付收入</t>
  </si>
  <si>
    <t>1100247 文化旅游体育与传媒共同财政事权转移支付收入</t>
  </si>
  <si>
    <t>1100248 社会保障和就业共同财政事权转移支付收入</t>
  </si>
  <si>
    <t>1100249 医疗卫生共同财政事权转移支付收入</t>
  </si>
  <si>
    <t>1100250 节能环保共同财政事权转移支付收入</t>
  </si>
  <si>
    <t>1100251 城乡社区共同财政事权转移支付收入</t>
  </si>
  <si>
    <t>1100252 农林水共同财政事权转移支付收入</t>
  </si>
  <si>
    <t>1100253 交通运输共同财政事权转移支付收入</t>
  </si>
  <si>
    <t>1100254 资源勘探工业信息等共同财政事权转移支付收入</t>
  </si>
  <si>
    <t>1100255 商业服务业等共同财政事权转移支付收入</t>
  </si>
  <si>
    <t>1100256 金融共同财政事权转移支付收入</t>
  </si>
  <si>
    <t>1100257 自然资源海洋气象等共同财政事权转移支付收入</t>
  </si>
  <si>
    <t>1100258 住房保障共同财政事权转移支付收入</t>
  </si>
  <si>
    <t>1100259 粮油物资储备共同财政事权转移支付收入</t>
  </si>
  <si>
    <t>1100260 灾害防治及应急管理共同财政事权转移支付收入</t>
  </si>
  <si>
    <t>1100269 其他共同财政事权转移支付支出收入</t>
  </si>
  <si>
    <t>1100296 增值税留抵退税转移支付收入▼</t>
  </si>
  <si>
    <t>1020297 其他退税减税降费转移支付收入▼</t>
  </si>
  <si>
    <t>1020298 补充县区财力转移支付收入▼</t>
  </si>
  <si>
    <t>1020299 其他一般性转移支付收入</t>
  </si>
  <si>
    <t>11003 专项转移支付收入</t>
  </si>
  <si>
    <t>11008 上年结余收入</t>
  </si>
  <si>
    <t>11009 调入资金</t>
  </si>
  <si>
    <t>110090102从政府性基金预算调入一般公共预算</t>
  </si>
  <si>
    <t>110090103从国有资本经营预算调入一般公共预算</t>
  </si>
  <si>
    <t>1100901099从其他资金调入一般公共预算</t>
  </si>
  <si>
    <t>11011 债务转贷收入</t>
  </si>
  <si>
    <t>11015 动用预算稳定调节基金</t>
  </si>
  <si>
    <t>收入合计</t>
  </si>
  <si>
    <t>科目编码</t>
  </si>
  <si>
    <t>201</t>
  </si>
  <si>
    <t>201 一般公共服务支出</t>
  </si>
  <si>
    <t>202</t>
  </si>
  <si>
    <t>202 外交支出</t>
  </si>
  <si>
    <t>203</t>
  </si>
  <si>
    <t>203 国防支出</t>
  </si>
  <si>
    <t>204</t>
  </si>
  <si>
    <t>204 公共安全支出</t>
  </si>
  <si>
    <t>205</t>
  </si>
  <si>
    <t>205 教育支出</t>
  </si>
  <si>
    <t>206</t>
  </si>
  <si>
    <t>206 科学技术支出</t>
  </si>
  <si>
    <t>207</t>
  </si>
  <si>
    <t>207 文化旅游体育与传媒支出</t>
  </si>
  <si>
    <t>208</t>
  </si>
  <si>
    <t>208 社会保障和就业支出</t>
  </si>
  <si>
    <t>210</t>
  </si>
  <si>
    <t>210 卫生健康支出</t>
  </si>
  <si>
    <t>211</t>
  </si>
  <si>
    <t>211 节能环保支出</t>
  </si>
  <si>
    <t>212</t>
  </si>
  <si>
    <t>212 城乡社区支出</t>
  </si>
  <si>
    <t>213</t>
  </si>
  <si>
    <t>213 农林水支出</t>
  </si>
  <si>
    <t>214</t>
  </si>
  <si>
    <t>214 交通运输支出</t>
  </si>
  <si>
    <t>215</t>
  </si>
  <si>
    <t>215 资源勘探工业信息等支出</t>
  </si>
  <si>
    <t>216</t>
  </si>
  <si>
    <t>216 商业服务业等支出</t>
  </si>
  <si>
    <t>217</t>
  </si>
  <si>
    <t>217 金融支出</t>
  </si>
  <si>
    <t>219</t>
  </si>
  <si>
    <t>219 援助其他地区支出</t>
  </si>
  <si>
    <t>220</t>
  </si>
  <si>
    <t>220 自然资源海洋气象等支出</t>
  </si>
  <si>
    <t>221</t>
  </si>
  <si>
    <t>221 住房保障支出</t>
  </si>
  <si>
    <t>222</t>
  </si>
  <si>
    <t>222 粮油物资储备支出</t>
  </si>
  <si>
    <t>224</t>
  </si>
  <si>
    <t>224 灾害防治及应急管理支出</t>
  </si>
  <si>
    <t>227</t>
  </si>
  <si>
    <t>227 预备费</t>
  </si>
  <si>
    <t>232</t>
  </si>
  <si>
    <t>229 其他支出</t>
  </si>
  <si>
    <t>233</t>
  </si>
  <si>
    <t>232 债务付息支出</t>
  </si>
  <si>
    <t>229</t>
  </si>
  <si>
    <t>233 债务发行费用支出</t>
  </si>
  <si>
    <t>本年支出小计</t>
  </si>
  <si>
    <t>230  转移性支出</t>
  </si>
  <si>
    <t>23006上解支出</t>
  </si>
  <si>
    <t>2300601体制上解支出</t>
  </si>
  <si>
    <t>2300602专项上解支出</t>
  </si>
  <si>
    <t>23008调出资金</t>
  </si>
  <si>
    <t>23009年终结余</t>
  </si>
  <si>
    <t>2300901一般公共预算年终结余</t>
  </si>
  <si>
    <t>23015安排预算稳定调节基金</t>
  </si>
  <si>
    <t>231 债务还本支出</t>
  </si>
  <si>
    <t>2310399地方政府其他一般债务还本支出</t>
  </si>
  <si>
    <t>支出合计</t>
  </si>
  <si>
    <t>2023年预算数</t>
  </si>
  <si>
    <t xml:space="preserve">1-4 2024年云南省德宏州陇川县本级一般公共预算支出情况表（公开到项级）
</t>
  </si>
  <si>
    <t>支出科目名称</t>
  </si>
  <si>
    <t>比上年预算数增长%</t>
  </si>
  <si>
    <t>201一般公共服务支出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</si>
  <si>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</si>
  <si>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</si>
  <si>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</si>
  <si>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</si>
  <si>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</si>
  <si>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</si>
  <si>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</si>
  <si>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</si>
  <si>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</si>
  <si>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</si>
  <si>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</si>
  <si>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</si>
  <si>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</si>
  <si>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</si>
  <si>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</si>
  <si>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</si>
  <si>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</si>
  <si>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</si>
  <si>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</si>
  <si>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</si>
  <si>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</si>
  <si>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</si>
  <si>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</si>
  <si>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</si>
  <si>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</si>
  <si>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</si>
  <si>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</si>
  <si>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</si>
  <si>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</si>
  <si>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</si>
  <si>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</si>
  <si>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</si>
  <si>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</si>
  <si>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</si>
  <si>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</si>
  <si>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</si>
  <si>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</si>
  <si>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</si>
  <si>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</si>
  <si>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</si>
  <si>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</si>
  <si>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</si>
  <si>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</si>
  <si>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</si>
  <si>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</si>
  <si>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</si>
  <si>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</si>
  <si>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</si>
  <si>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</si>
  <si>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</si>
  <si>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</si>
  <si>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</si>
  <si>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</si>
  <si>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</si>
  <si>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</si>
  <si>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</si>
  <si>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</si>
  <si>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</si>
  <si>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</si>
  <si>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</si>
  <si>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</si>
  <si>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</si>
  <si>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</si>
  <si>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</si>
  <si>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</si>
  <si>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</si>
  <si>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</si>
  <si>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</si>
  <si>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</si>
  <si>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</si>
  <si>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</si>
  <si>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</si>
  <si>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</si>
  <si>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</si>
  <si>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</si>
  <si>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</si>
  <si>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</si>
  <si>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</si>
  <si>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</si>
  <si>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</si>
  <si>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</si>
  <si>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</si>
  <si>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</si>
  <si>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港澳台侨事务</t>
  </si>
  <si>
    <t xml:space="preserve">      港澳事务</t>
  </si>
  <si>
    <t xml:space="preserve">      台湾事务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</si>
  <si>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</si>
  <si>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</si>
  <si>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</si>
  <si>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</si>
  <si>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</si>
  <si>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</si>
  <si>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</si>
  <si>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</si>
  <si>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</si>
  <si>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</si>
  <si>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</si>
  <si>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</si>
  <si>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</si>
  <si>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</si>
  <si>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</si>
  <si>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</si>
  <si>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</si>
  <si>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</si>
  <si>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</si>
  <si>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</si>
  <si>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</si>
  <si>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</si>
  <si>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</si>
  <si>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</si>
  <si>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</si>
  <si>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</si>
  <si>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</si>
  <si>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</si>
  <si>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</si>
  <si>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</si>
  <si>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</si>
  <si>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</si>
  <si>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</si>
  <si>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</si>
  <si>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</si>
  <si>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</si>
  <si>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</si>
  <si>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</si>
  <si>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</si>
  <si>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</si>
  <si>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行政运行▲</t>
  </si>
  <si>
    <t xml:space="preserve">      一般行政管理事务▲</t>
  </si>
  <si>
    <t xml:space="preserve">      机关服务▲</t>
  </si>
  <si>
    <t xml:space="preserve">      专项业务▲</t>
  </si>
  <si>
    <t xml:space="preserve">      事业运行▲</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</si>
  <si>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</si>
  <si>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</si>
  <si>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</si>
  <si>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</si>
  <si>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</si>
  <si>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</si>
  <si>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</si>
  <si>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202外交支出</t>
  </si>
  <si>
    <t xml:space="preserve">    外交管理事务</t>
  </si>
  <si>
    <t>行政运行</t>
  </si>
  <si>
    <t>一般行政管理事务</t>
  </si>
  <si>
    <t>机关服务</t>
  </si>
  <si>
    <t>专项业务</t>
  </si>
  <si>
    <t>事业运行</t>
  </si>
  <si>
    <t>其他外交管理事务支出</t>
  </si>
  <si>
    <t xml:space="preserve">    驻外机构</t>
  </si>
  <si>
    <t>驻外使领馆（团、处）</t>
  </si>
  <si>
    <t>其他驻外机构支出</t>
  </si>
  <si>
    <t xml:space="preserve">    对外援助</t>
  </si>
  <si>
    <t>对外优惠贷款贴息</t>
  </si>
  <si>
    <t>对外援助</t>
  </si>
  <si>
    <t xml:space="preserve">    国际组织</t>
  </si>
  <si>
    <t>国际组织会费</t>
  </si>
  <si>
    <t>国际组织捐赠</t>
  </si>
  <si>
    <t>维和摊款</t>
  </si>
  <si>
    <t>国际组织股金及基金</t>
  </si>
  <si>
    <t>其他国际组织支出</t>
  </si>
  <si>
    <t xml:space="preserve">    对外合作与交流</t>
  </si>
  <si>
    <t>在华国际会议</t>
  </si>
  <si>
    <t>国际交流活动</t>
  </si>
  <si>
    <t>对外合作活动</t>
  </si>
  <si>
    <t>其他对外合作与交流支出</t>
  </si>
  <si>
    <t xml:space="preserve">    对外宣传</t>
  </si>
  <si>
    <t>对外宣传</t>
  </si>
  <si>
    <t xml:space="preserve">    边界勘界联检</t>
  </si>
  <si>
    <t>边界勘界</t>
  </si>
  <si>
    <t>边界联检</t>
  </si>
  <si>
    <t>边界界桩维护</t>
  </si>
  <si>
    <t>其他支出</t>
  </si>
  <si>
    <t xml:space="preserve">    国际发展合作</t>
  </si>
  <si>
    <t>其他国际发展合作支出</t>
  </si>
  <si>
    <t xml:space="preserve">    其他外交支出</t>
  </si>
  <si>
    <t>其他外交支出</t>
  </si>
  <si>
    <t>203国防支出</t>
  </si>
  <si>
    <t xml:space="preserve">    军费</t>
  </si>
  <si>
    <t>现役部队</t>
  </si>
  <si>
    <t>预备役部队</t>
  </si>
  <si>
    <t>其他军费支出</t>
  </si>
  <si>
    <t xml:space="preserve">    国防科研事业</t>
  </si>
  <si>
    <t>国防科研事业</t>
  </si>
  <si>
    <t xml:space="preserve">    专项工程</t>
  </si>
  <si>
    <t>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</si>
  <si>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</si>
  <si>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</si>
  <si>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</si>
  <si>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</si>
  <si>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</si>
  <si>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</si>
  <si>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</si>
  <si>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</si>
  <si>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</si>
  <si>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其他国防支出</t>
  </si>
  <si>
    <t>204公共安全支出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</si>
  <si>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</si>
  <si>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</si>
  <si>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</si>
  <si>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</si>
  <si>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</si>
  <si>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</si>
  <si>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</si>
  <si>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</si>
  <si>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</si>
  <si>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</si>
  <si>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</si>
  <si>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</si>
  <si>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</si>
  <si>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</si>
  <si>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</si>
  <si>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</si>
  <si>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</si>
  <si>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</si>
  <si>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</si>
  <si>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</si>
  <si>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</si>
  <si>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</si>
  <si>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</si>
  <si>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</si>
  <si>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</si>
  <si>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</si>
  <si>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</si>
  <si>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</si>
  <si>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</si>
  <si>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信息化建设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</si>
  <si>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</si>
  <si>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</si>
  <si>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</si>
  <si>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</si>
  <si>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</si>
  <si>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</si>
  <si>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</si>
  <si>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</si>
  <si>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</si>
  <si>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</si>
  <si>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</si>
  <si>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</si>
  <si>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</si>
  <si>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</si>
  <si>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</si>
  <si>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</si>
  <si>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</si>
  <si>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</si>
  <si>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</si>
  <si>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</si>
  <si>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其他公共安全支出</t>
  </si>
  <si>
    <t>205教育支出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</si>
  <si>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</si>
  <si>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</si>
  <si>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</si>
  <si>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</si>
  <si>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</si>
  <si>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</si>
  <si>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</si>
  <si>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</si>
  <si>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</si>
  <si>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</si>
  <si>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</si>
  <si>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</si>
  <si>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</si>
  <si>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</si>
  <si>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</si>
  <si>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</si>
  <si>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</si>
  <si>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</si>
  <si>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</si>
  <si>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</si>
  <si>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</si>
  <si>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</si>
  <si>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</si>
  <si>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</si>
  <si>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</si>
  <si>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</si>
  <si>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</si>
  <si>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</si>
  <si>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</si>
  <si>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</si>
  <si>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</si>
  <si>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</si>
  <si>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</si>
  <si>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</si>
  <si>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</si>
  <si>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</si>
  <si>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</si>
  <si>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</si>
  <si>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</si>
  <si>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</si>
  <si>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</si>
  <si>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</si>
  <si>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</si>
  <si>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</si>
  <si>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</si>
  <si>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</si>
  <si>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</si>
  <si>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其他教育支出</t>
  </si>
  <si>
    <t>206科学技术支出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</si>
  <si>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</si>
  <si>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</si>
  <si>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</si>
  <si>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</si>
  <si>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</si>
  <si>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</si>
  <si>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</si>
  <si>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</si>
  <si>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</si>
  <si>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</si>
  <si>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</si>
  <si>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</si>
  <si>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</si>
  <si>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</si>
  <si>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</si>
  <si>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</si>
  <si>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</si>
  <si>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</si>
  <si>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</si>
  <si>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</si>
  <si>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</si>
  <si>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</si>
  <si>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</si>
  <si>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</si>
  <si>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</si>
  <si>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</si>
  <si>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</si>
  <si>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</si>
  <si>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</si>
  <si>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</si>
  <si>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</si>
  <si>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</si>
  <si>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</si>
  <si>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</si>
  <si>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</si>
  <si>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</si>
  <si>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</si>
  <si>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</si>
  <si>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</si>
  <si>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</si>
  <si>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科技重大专项</t>
  </si>
  <si>
    <t>重点研发计划</t>
  </si>
  <si>
    <t>其他科重大项目</t>
  </si>
  <si>
    <t xml:space="preserve">    其他科学技术支出</t>
  </si>
  <si>
    <t xml:space="preserve">      科技奖励</t>
  </si>
  <si>
    <t xml:space="preserve">      核应急</t>
  </si>
  <si>
    <t xml:space="preserve">      转制科研机构</t>
  </si>
  <si>
    <t xml:space="preserve">      其他科学技术支出</t>
  </si>
  <si>
    <t>207文化旅游体育与传媒支出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</si>
  <si>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</si>
  <si>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</si>
  <si>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</si>
  <si>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</si>
  <si>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</si>
  <si>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</si>
  <si>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</si>
  <si>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</si>
  <si>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</si>
  <si>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</si>
  <si>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</si>
  <si>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</si>
  <si>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</si>
  <si>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</si>
  <si>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</si>
  <si>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</si>
  <si>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</si>
  <si>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</si>
  <si>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</si>
  <si>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</si>
  <si>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</si>
  <si>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</si>
  <si>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</si>
  <si>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</si>
  <si>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</si>
  <si>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</si>
  <si>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</si>
  <si>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新闻通讯</t>
  </si>
  <si>
    <t>出版发行</t>
  </si>
  <si>
    <t>版权管理</t>
  </si>
  <si>
    <t>电影</t>
  </si>
  <si>
    <t>其他新闻出版电影支出</t>
  </si>
  <si>
    <t xml:space="preserve">    广播电视</t>
  </si>
  <si>
    <t>监测监管</t>
  </si>
  <si>
    <t>传输发射</t>
  </si>
  <si>
    <t>广播电视事务</t>
  </si>
  <si>
    <t>其他广播电视支出</t>
  </si>
  <si>
    <t xml:space="preserve">    其他文化旅游体育与传媒支出</t>
  </si>
  <si>
    <t xml:space="preserve">      宣传文化发展专项支出</t>
  </si>
  <si>
    <t xml:space="preserve">      文化产业发展专项支出</t>
  </si>
  <si>
    <t xml:space="preserve">      其他文化旅游体育与传媒支出</t>
  </si>
  <si>
    <t>208社会保障和就业支出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</si>
  <si>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</si>
  <si>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</si>
  <si>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</si>
  <si>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</si>
  <si>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</si>
  <si>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</si>
  <si>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</si>
  <si>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</si>
  <si>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</si>
  <si>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</si>
  <si>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</si>
  <si>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</si>
  <si>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</si>
  <si>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</si>
  <si>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</si>
  <si>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</si>
  <si>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</si>
  <si>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</si>
  <si>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</si>
  <si>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</si>
  <si>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用一般公共预算补充基金</t>
  </si>
  <si>
    <t xml:space="preserve">    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</si>
  <si>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</si>
  <si>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</si>
  <si>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</si>
  <si>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</si>
  <si>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</si>
  <si>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</si>
  <si>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</si>
  <si>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</si>
  <si>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</si>
  <si>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</si>
  <si>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</si>
  <si>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</si>
  <si>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</si>
  <si>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</si>
  <si>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</si>
  <si>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</si>
  <si>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</si>
  <si>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</si>
  <si>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</si>
  <si>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</si>
  <si>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</si>
  <si>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</si>
  <si>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</si>
  <si>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</si>
  <si>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</si>
  <si>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</si>
  <si>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</si>
  <si>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</si>
  <si>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</si>
  <si>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</si>
  <si>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</si>
  <si>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</si>
  <si>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</si>
  <si>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</si>
  <si>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</si>
  <si>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</si>
  <si>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</si>
  <si>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</si>
  <si>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</si>
  <si>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</si>
  <si>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</si>
  <si>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</si>
  <si>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</si>
  <si>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</si>
  <si>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</si>
  <si>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</si>
  <si>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</si>
  <si>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</si>
  <si>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</si>
  <si>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</si>
  <si>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</si>
  <si>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</si>
  <si>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</si>
  <si>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</si>
  <si>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</si>
  <si>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</si>
  <si>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</si>
  <si>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</si>
  <si>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</si>
  <si>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</si>
  <si>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</si>
  <si>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</si>
  <si>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</si>
  <si>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</si>
  <si>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</si>
  <si>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</si>
  <si>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</si>
  <si>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</si>
  <si>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</si>
  <si>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</si>
  <si>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财政对企业职工基本养老保险基金的补助</t>
  </si>
  <si>
    <t>财政对城乡居民基本养老保险基金的补助</t>
  </si>
  <si>
    <t>财政对其他基本养老保险基金的补助</t>
  </si>
  <si>
    <t xml:space="preserve">    财政对其他社会保险基金的补助</t>
  </si>
  <si>
    <t>财政对失业保险基金的补助</t>
  </si>
  <si>
    <t>财政对工伤保险基金的补助</t>
  </si>
  <si>
    <t>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</si>
  <si>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</si>
  <si>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</si>
  <si>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</si>
  <si>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</si>
  <si>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财政代缴社会保险支出</t>
  </si>
  <si>
    <t xml:space="preserve">      财政代缴城乡居民基本养老保险费支出</t>
  </si>
  <si>
    <t xml:space="preserve">      财政代缴其他社会保险费支出</t>
  </si>
  <si>
    <t xml:space="preserve">    其他社会保障和就业支出</t>
  </si>
  <si>
    <t xml:space="preserve">      其他社会保障和就业支出</t>
  </si>
  <si>
    <t>210卫生健康支出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</si>
  <si>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</si>
  <si>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</si>
  <si>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</si>
  <si>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</si>
  <si>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</si>
  <si>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</si>
  <si>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</si>
  <si>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</si>
  <si>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</si>
  <si>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</si>
  <si>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</si>
  <si>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</si>
  <si>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</si>
  <si>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</si>
  <si>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</si>
  <si>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</si>
  <si>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</si>
  <si>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</si>
  <si>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</si>
  <si>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</si>
  <si>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</si>
  <si>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</si>
  <si>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</si>
  <si>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</si>
  <si>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</si>
  <si>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</si>
  <si>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</si>
  <si>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</si>
  <si>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</si>
  <si>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</si>
  <si>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</si>
  <si>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突发公共卫生事件应急置★</t>
  </si>
  <si>
    <t xml:space="preserve">      其他公共卫生支出</t>
  </si>
  <si>
    <t xml:space="preserve">    中医约▼</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</si>
  <si>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</si>
  <si>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</si>
  <si>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</si>
  <si>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</si>
  <si>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</si>
  <si>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</si>
  <si>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</si>
  <si>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行政单位医疗</t>
  </si>
  <si>
    <t>事业单位医疗</t>
  </si>
  <si>
    <t>公务员医疗补助</t>
  </si>
  <si>
    <t>其他行政事业单位医疗支出</t>
  </si>
  <si>
    <t xml:space="preserve">    财政对基本医疗保险基金的补助</t>
  </si>
  <si>
    <t>财政对职工基本医疗保险基金的补助</t>
  </si>
  <si>
    <t>财政对城乡居民基本医疗保险基金的补助</t>
  </si>
  <si>
    <t>财政对其他基本医疗保险基金的补助</t>
  </si>
  <si>
    <t xml:space="preserve">    医疗救助</t>
  </si>
  <si>
    <t>城乡医疗救助</t>
  </si>
  <si>
    <t>疾病应急救助</t>
  </si>
  <si>
    <t>其他医疗救助支出</t>
  </si>
  <si>
    <t xml:space="preserve">    优抚对象医疗</t>
  </si>
  <si>
    <t>优抚对象医疗补助</t>
  </si>
  <si>
    <t>其他优抚对象医疗支出</t>
  </si>
  <si>
    <t xml:space="preserve">    医疗保障管理事务</t>
  </si>
  <si>
    <t>医疗保障政策管理</t>
  </si>
  <si>
    <t>医疗保障经办事务</t>
  </si>
  <si>
    <t>其他医疗保障理管事务支出</t>
  </si>
  <si>
    <t xml:space="preserve">    老龄卫生健康事务</t>
  </si>
  <si>
    <t>老龄卫生健康事务</t>
  </si>
  <si>
    <t xml:space="preserve">    中医药事务▲</t>
  </si>
  <si>
    <t xml:space="preserve">      中医（民族医）药专项▲</t>
  </si>
  <si>
    <t xml:space="preserve"> 其他中医药事务支出▲</t>
  </si>
  <si>
    <t xml:space="preserve">    疾病预防控制事务▲</t>
  </si>
  <si>
    <t xml:space="preserve">      其长疾病预防控制事务支出▲</t>
  </si>
  <si>
    <t xml:space="preserve">    其他卫行健康支出</t>
  </si>
  <si>
    <t xml:space="preserve">        其他健康卫生支出</t>
  </si>
  <si>
    <t>211节能环保支出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</si>
  <si>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</si>
  <si>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</si>
  <si>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</si>
  <si>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</si>
  <si>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</si>
  <si>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</si>
  <si>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</si>
  <si>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</si>
  <si>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</si>
  <si>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</si>
  <si>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</si>
  <si>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</si>
  <si>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</si>
  <si>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</si>
  <si>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</si>
  <si>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</si>
  <si>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</si>
  <si>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</si>
  <si>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</si>
  <si>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</si>
  <si>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</si>
  <si>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</si>
  <si>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</si>
  <si>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</si>
  <si>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</si>
  <si>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</si>
  <si>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</si>
  <si>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</si>
  <si>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</si>
  <si>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</si>
  <si>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</si>
  <si>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</si>
  <si>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</si>
  <si>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</si>
  <si>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</si>
  <si>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</si>
  <si>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</si>
  <si>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</si>
  <si>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</si>
  <si>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</si>
  <si>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</si>
  <si>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</si>
  <si>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</si>
  <si>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</si>
  <si>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</si>
  <si>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</si>
  <si>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</si>
  <si>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已垦草原退耕还草</t>
  </si>
  <si>
    <t xml:space="preserve">    能源节约利用</t>
  </si>
  <si>
    <t>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</si>
  <si>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</si>
  <si>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</si>
  <si>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</si>
  <si>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</si>
  <si>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</si>
  <si>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</si>
  <si>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</si>
  <si>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</si>
  <si>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</si>
  <si>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</si>
  <si>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</si>
  <si>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</si>
  <si>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</si>
  <si>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</si>
  <si>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</si>
  <si>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</si>
  <si>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</si>
  <si>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</si>
  <si>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212城乡社区支出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</si>
  <si>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</si>
  <si>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</si>
  <si>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</si>
  <si>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</si>
  <si>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</si>
  <si>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</si>
  <si>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</si>
  <si>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</si>
  <si>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</si>
  <si>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</si>
  <si>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</si>
  <si>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</si>
  <si>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</si>
  <si>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</si>
  <si>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</si>
  <si>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</si>
  <si>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</si>
  <si>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</si>
  <si>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</si>
  <si>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</si>
  <si>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</si>
  <si>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</si>
  <si>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213农林水支出</t>
  </si>
  <si>
    <t xml:space="preserve">      农业农村</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</si>
  <si>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</si>
  <si>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</si>
  <si>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</si>
  <si>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</si>
  <si>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</si>
  <si>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</si>
  <si>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</si>
  <si>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</si>
  <si>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</si>
  <si>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</si>
  <si>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</si>
  <si>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</si>
  <si>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</si>
  <si>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</si>
  <si>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</si>
  <si>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</si>
  <si>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</si>
  <si>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</si>
  <si>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</si>
  <si>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</si>
  <si>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</si>
  <si>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</si>
  <si>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</si>
  <si>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</si>
  <si>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</si>
  <si>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</si>
  <si>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</si>
  <si>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</si>
  <si>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</si>
  <si>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</si>
  <si>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</si>
  <si>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</si>
  <si>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</si>
  <si>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</si>
  <si>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</si>
  <si>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</si>
  <si>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</si>
  <si>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</si>
  <si>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</si>
  <si>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</si>
  <si>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</si>
  <si>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</si>
  <si>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</si>
  <si>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</si>
  <si>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</si>
  <si>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</si>
  <si>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</si>
  <si>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</si>
  <si>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</si>
  <si>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</si>
  <si>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</si>
  <si>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</si>
  <si>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</si>
  <si>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</si>
  <si>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</si>
  <si>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</si>
  <si>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</si>
  <si>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</si>
  <si>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</si>
  <si>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</si>
  <si>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</si>
  <si>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</si>
  <si>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</si>
  <si>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</si>
  <si>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</si>
  <si>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</si>
  <si>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</si>
  <si>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</si>
  <si>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</si>
  <si>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</si>
  <si>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</si>
  <si>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</si>
  <si>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</si>
  <si>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</si>
  <si>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</si>
  <si>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</si>
  <si>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</si>
  <si>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</si>
  <si>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</si>
  <si>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</si>
  <si>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</si>
  <si>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</si>
  <si>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创业担保贷款贴息及奖金</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</si>
  <si>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</si>
  <si>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</si>
  <si>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</si>
  <si>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</si>
  <si>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</si>
  <si>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</si>
  <si>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</si>
  <si>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</si>
  <si>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214交通运输支出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</si>
  <si>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</si>
  <si>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</si>
  <si>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</si>
  <si>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</si>
  <si>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</si>
  <si>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</si>
  <si>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</si>
  <si>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</si>
  <si>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</si>
  <si>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</si>
  <si>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</si>
  <si>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</si>
  <si>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</si>
  <si>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</si>
  <si>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</si>
  <si>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</si>
  <si>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</si>
  <si>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</si>
  <si>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</si>
  <si>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</si>
  <si>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</si>
  <si>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</si>
  <si>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</si>
  <si>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</si>
  <si>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</si>
  <si>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</si>
  <si>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</si>
  <si>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</si>
  <si>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</si>
  <si>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</si>
  <si>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</si>
  <si>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</si>
  <si>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</si>
  <si>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</si>
  <si>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</si>
  <si>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</si>
  <si>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</si>
  <si>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</si>
  <si>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</si>
  <si>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</si>
  <si>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车辆购置税用其他支出▼</t>
  </si>
  <si>
    <t xml:space="preserve">      其他交通运输支出</t>
  </si>
  <si>
    <t xml:space="preserve">        公共交通运营补助</t>
  </si>
  <si>
    <t xml:space="preserve">        其他交通运输支出</t>
  </si>
  <si>
    <t>215资源勘探工业信息等支出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</si>
  <si>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</si>
  <si>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</si>
  <si>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</si>
  <si>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</si>
  <si>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</si>
  <si>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</si>
  <si>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</si>
  <si>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</si>
  <si>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</si>
  <si>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</si>
  <si>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</si>
  <si>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</si>
  <si>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</si>
  <si>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</si>
  <si>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</si>
  <si>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</si>
  <si>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</si>
  <si>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</si>
  <si>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</si>
  <si>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</si>
  <si>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</si>
  <si>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</si>
  <si>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</si>
  <si>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</si>
  <si>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</si>
  <si>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</si>
  <si>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</si>
  <si>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</si>
  <si>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</si>
  <si>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</si>
  <si>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</si>
  <si>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</si>
  <si>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</si>
  <si>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</si>
  <si>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</si>
  <si>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</si>
  <si>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</si>
  <si>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</si>
  <si>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</si>
  <si>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</si>
  <si>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</si>
  <si>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</si>
  <si>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</si>
  <si>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</si>
  <si>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216商业服务业等支出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</si>
  <si>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</si>
  <si>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</si>
  <si>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</si>
  <si>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</si>
  <si>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</si>
  <si>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</si>
  <si>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</si>
  <si>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</si>
  <si>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</si>
  <si>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</si>
  <si>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</si>
  <si>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</si>
  <si>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217金融支出</t>
  </si>
  <si>
    <t xml:space="preserve">      金融部门行政支出</t>
  </si>
  <si>
    <t xml:space="preserve">   行政运行</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</si>
  <si>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</si>
  <si>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</si>
  <si>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</si>
  <si>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</si>
  <si>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</si>
  <si>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</si>
  <si>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</si>
  <si>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</si>
  <si>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</si>
  <si>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</si>
  <si>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</si>
  <si>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</si>
  <si>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</si>
  <si>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</si>
  <si>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</si>
  <si>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</si>
  <si>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</si>
  <si>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</si>
  <si>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</si>
  <si>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</si>
  <si>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</si>
  <si>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</si>
  <si>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</si>
  <si>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</si>
  <si>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</si>
  <si>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</si>
  <si>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</si>
  <si>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</si>
  <si>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</si>
  <si>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</si>
  <si>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</si>
  <si>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</si>
  <si>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</si>
  <si>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</si>
  <si>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</si>
  <si>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</si>
  <si>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</si>
  <si>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</si>
  <si>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</si>
  <si>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</si>
  <si>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</si>
  <si>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</si>
  <si>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</si>
  <si>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</si>
  <si>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</si>
  <si>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</si>
  <si>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</si>
  <si>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</si>
  <si>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</si>
  <si>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</si>
  <si>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</si>
  <si>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</si>
  <si>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</si>
  <si>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</si>
  <si>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</si>
  <si>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</si>
  <si>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</si>
  <si>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</si>
  <si>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</si>
  <si>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</si>
  <si>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</si>
  <si>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</si>
  <si>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</si>
  <si>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</si>
  <si>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</si>
  <si>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</si>
  <si>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</si>
  <si>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</si>
  <si>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</si>
  <si>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221住房保障支出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</si>
  <si>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</si>
  <si>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</si>
  <si>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</si>
  <si>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</si>
  <si>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</si>
  <si>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</si>
  <si>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</si>
  <si>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</si>
  <si>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</si>
  <si>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</si>
  <si>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</si>
  <si>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</si>
  <si>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</si>
  <si>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</si>
  <si>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</si>
  <si>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</si>
  <si>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</si>
  <si>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</si>
  <si>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</si>
  <si>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</si>
  <si>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222粮油物资储备支出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</si>
  <si>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</si>
  <si>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</si>
  <si>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</si>
  <si>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</si>
  <si>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</si>
  <si>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</si>
  <si>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</si>
  <si>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</si>
  <si>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</si>
  <si>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</si>
  <si>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</si>
  <si>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</si>
  <si>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</si>
  <si>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</si>
  <si>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</si>
  <si>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</si>
  <si>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</si>
  <si>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</si>
  <si>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</si>
  <si>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</si>
  <si>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</si>
  <si>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</si>
  <si>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</si>
  <si>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</si>
  <si>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</si>
  <si>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</si>
  <si>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</si>
  <si>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</si>
  <si>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</si>
  <si>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</si>
  <si>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</si>
  <si>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</si>
  <si>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</si>
  <si>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</si>
  <si>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</si>
  <si>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</si>
  <si>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</si>
  <si>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</si>
  <si>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</si>
  <si>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</si>
  <si>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</si>
  <si>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</si>
  <si>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</si>
  <si>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安生监管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</si>
  <si>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</si>
  <si>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</si>
  <si>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</si>
  <si>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</si>
  <si>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</si>
  <si>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</si>
  <si>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</si>
  <si>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</si>
  <si>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</si>
  <si>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</si>
  <si>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</si>
  <si>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</si>
  <si>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</si>
  <si>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</si>
  <si>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</si>
  <si>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</si>
  <si>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</si>
  <si>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</si>
  <si>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</si>
  <si>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</si>
  <si>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</si>
  <si>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</si>
  <si>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</si>
  <si>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</si>
  <si>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</si>
  <si>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</si>
  <si>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</si>
  <si>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</si>
  <si>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</si>
  <si>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</si>
  <si>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227预备费</t>
  </si>
  <si>
    <t>229其他支出</t>
  </si>
  <si>
    <t xml:space="preserve">      年初预留</t>
  </si>
  <si>
    <t xml:space="preserve">        年初预留</t>
  </si>
  <si>
    <t xml:space="preserve">         其他支出</t>
  </si>
  <si>
    <t>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</si>
  <si>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</si>
  <si>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</si>
  <si>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</si>
  <si>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</si>
  <si>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</si>
  <si>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地方政府向国标组织借款还本支出</t>
  </si>
  <si>
    <t xml:space="preserve">        地方政府其他一般债务还本支出</t>
  </si>
  <si>
    <t>232债务付息支出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</si>
  <si>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</si>
  <si>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</si>
  <si>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</si>
  <si>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</si>
  <si>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</si>
  <si>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</si>
  <si>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</si>
  <si>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233债务发行费用支出</t>
  </si>
  <si>
    <t xml:space="preserve">     中央政府国内债务发行费用支出</t>
  </si>
  <si>
    <t xml:space="preserve">     中央政府国外债务发行费用支出</t>
  </si>
  <si>
    <t xml:space="preserve">     地方政府一般债务发行费用支出</t>
  </si>
  <si>
    <t xml:space="preserve">        地方政府一般债务发行费用支出</t>
  </si>
  <si>
    <t>备注：▲为2024年新增科目，▼为2023年删除科目，★为科目名称修改。</t>
  </si>
  <si>
    <t>1-5 2024年云南省德宏州陇川县一般公共预算经济分类表（公开到款级）</t>
  </si>
  <si>
    <t>经济科目名称</t>
  </si>
  <si>
    <t>501机关工资福利支出</t>
  </si>
  <si>
    <t xml:space="preserve">           50101工资奖金津补贴</t>
  </si>
  <si>
    <t xml:space="preserve">           50102社会保障缴费</t>
  </si>
  <si>
    <t xml:space="preserve">           50103住房公积金</t>
  </si>
  <si>
    <t>      50199其他工资福利支出</t>
  </si>
  <si>
    <t>502机关商品和服务支出</t>
  </si>
  <si>
    <t>      50201办公经费</t>
  </si>
  <si>
    <t>      50202会议费</t>
  </si>
  <si>
    <t>      50203培训费</t>
  </si>
  <si>
    <t>      50204专用材料购置费</t>
  </si>
  <si>
    <t>      50205委托业务费</t>
  </si>
  <si>
    <t xml:space="preserve">           50206公务接待费</t>
  </si>
  <si>
    <t>      50207因公出国（境）费用</t>
  </si>
  <si>
    <t>      50208公务用车运行维护费</t>
  </si>
  <si>
    <t>      50209维修(护)费</t>
  </si>
  <si>
    <t>      50299其他商品和服务支出</t>
  </si>
  <si>
    <t>503机关资本性支出</t>
  </si>
  <si>
    <t xml:space="preserve">           50301房屋建筑物购建</t>
  </si>
  <si>
    <r>
      <rPr>
        <sz val="12"/>
        <color theme="1"/>
        <rFont val="宋体"/>
        <charset val="134"/>
        <scheme val="minor"/>
      </rPr>
      <t xml:space="preserve">   </t>
    </r>
    <r>
      <rPr>
        <sz val="12"/>
        <color indexed="8"/>
        <rFont val="宋体"/>
        <charset val="134"/>
      </rPr>
      <t xml:space="preserve">        50302基础设施建设</t>
    </r>
  </si>
  <si>
    <r>
      <rPr>
        <sz val="12"/>
        <color theme="1"/>
        <rFont val="宋体"/>
        <charset val="134"/>
        <scheme val="minor"/>
      </rPr>
      <t xml:space="preserve">   </t>
    </r>
    <r>
      <rPr>
        <sz val="12"/>
        <color indexed="8"/>
        <rFont val="宋体"/>
        <charset val="134"/>
      </rPr>
      <t xml:space="preserve">        50303公务用车购置</t>
    </r>
  </si>
  <si>
    <r>
      <rPr>
        <sz val="12"/>
        <color theme="1"/>
        <rFont val="宋体"/>
        <charset val="134"/>
        <scheme val="minor"/>
      </rPr>
      <t xml:space="preserve">   </t>
    </r>
    <r>
      <rPr>
        <sz val="12"/>
        <color indexed="8"/>
        <rFont val="宋体"/>
        <charset val="134"/>
      </rPr>
      <t xml:space="preserve">        50305土地征迁补偿和安置支出</t>
    </r>
  </si>
  <si>
    <r>
      <rPr>
        <sz val="12"/>
        <color theme="1"/>
        <rFont val="宋体"/>
        <charset val="134"/>
        <scheme val="minor"/>
      </rPr>
      <t xml:space="preserve">   </t>
    </r>
    <r>
      <rPr>
        <sz val="12"/>
        <color indexed="8"/>
        <rFont val="宋体"/>
        <charset val="134"/>
      </rPr>
      <t xml:space="preserve">        50306设备购置</t>
    </r>
  </si>
  <si>
    <r>
      <rPr>
        <sz val="12"/>
        <color theme="1"/>
        <rFont val="宋体"/>
        <charset val="134"/>
        <scheme val="minor"/>
      </rPr>
      <t xml:space="preserve">   </t>
    </r>
    <r>
      <rPr>
        <sz val="12"/>
        <color indexed="8"/>
        <rFont val="宋体"/>
        <charset val="134"/>
      </rPr>
      <t xml:space="preserve">        50307大型修缮</t>
    </r>
  </si>
  <si>
    <r>
      <rPr>
        <sz val="12"/>
        <color theme="1"/>
        <rFont val="宋体"/>
        <charset val="134"/>
        <scheme val="minor"/>
      </rPr>
      <t xml:space="preserve">   </t>
    </r>
    <r>
      <rPr>
        <sz val="12"/>
        <color indexed="8"/>
        <rFont val="宋体"/>
        <charset val="134"/>
      </rPr>
      <t xml:space="preserve">        50399其他资本性支出</t>
    </r>
  </si>
  <si>
    <t>504机关资本性支出(基本建设)</t>
  </si>
  <si>
    <t xml:space="preserve">           50401房屋建筑物购建</t>
  </si>
  <si>
    <t xml:space="preserve">           50402基础设施建设</t>
  </si>
  <si>
    <t xml:space="preserve">           50403公务用车购置</t>
  </si>
  <si>
    <t xml:space="preserve">           50404设备购置</t>
  </si>
  <si>
    <t xml:space="preserve">           50405大型修缮</t>
  </si>
  <si>
    <t xml:space="preserve">           50499其他资本性支出</t>
  </si>
  <si>
    <t>505对事业单位经常性补助</t>
  </si>
  <si>
    <t>      50501工资福利支出</t>
  </si>
  <si>
    <t>      50502商品和服务支出</t>
  </si>
  <si>
    <t>      50599其他对事业单位补助</t>
  </si>
  <si>
    <t>506对事业单位资本性补助</t>
  </si>
  <si>
    <r>
      <rPr>
        <sz val="12"/>
        <color theme="1"/>
        <rFont val="宋体"/>
        <charset val="134"/>
        <scheme val="minor"/>
      </rPr>
      <t xml:space="preserve">   </t>
    </r>
    <r>
      <rPr>
        <sz val="12"/>
        <color indexed="8"/>
        <rFont val="宋体"/>
        <charset val="134"/>
      </rPr>
      <t xml:space="preserve">        50601资本性支出</t>
    </r>
  </si>
  <si>
    <r>
      <rPr>
        <sz val="12"/>
        <color theme="1"/>
        <rFont val="宋体"/>
        <charset val="134"/>
        <scheme val="minor"/>
      </rPr>
      <t xml:space="preserve">   </t>
    </r>
    <r>
      <rPr>
        <sz val="12"/>
        <color indexed="8"/>
        <rFont val="宋体"/>
        <charset val="134"/>
      </rPr>
      <t xml:space="preserve">        50602</t>
    </r>
    <r>
      <rPr>
        <sz val="12"/>
        <color indexed="8"/>
        <rFont val="宋体"/>
        <charset val="134"/>
      </rPr>
      <t>资本性支出(基本建设)</t>
    </r>
  </si>
  <si>
    <t>507对企业补助</t>
  </si>
  <si>
    <t xml:space="preserve">           50701费用补贴</t>
  </si>
  <si>
    <t xml:space="preserve">           50702利息补贴</t>
  </si>
  <si>
    <t xml:space="preserve">           50799其他对企业补助</t>
  </si>
  <si>
    <t>508对企业资本性支出</t>
  </si>
  <si>
    <t xml:space="preserve">           50803资本金注入</t>
  </si>
  <si>
    <t xml:space="preserve">           50804资本金注入(基本建设)</t>
  </si>
  <si>
    <t xml:space="preserve">           50805政府投资基金股权投资</t>
  </si>
  <si>
    <t xml:space="preserve">           50899其他对企业资本性支出</t>
  </si>
  <si>
    <t>509对个人和家庭的补助</t>
  </si>
  <si>
    <t>      50901社会福利和救助</t>
  </si>
  <si>
    <t>      50902助学金</t>
  </si>
  <si>
    <t>      50903个人农业生产补贴</t>
  </si>
  <si>
    <t>      50905离退休费</t>
  </si>
  <si>
    <t>      50999其他对个人和家庭补助</t>
  </si>
  <si>
    <t>510对社会保障基金补助</t>
  </si>
  <si>
    <r>
      <rPr>
        <sz val="12"/>
        <color theme="1"/>
        <rFont val="宋体"/>
        <charset val="134"/>
        <scheme val="minor"/>
      </rPr>
      <t xml:space="preserve">  </t>
    </r>
    <r>
      <rPr>
        <sz val="12"/>
        <color indexed="8"/>
        <rFont val="宋体"/>
        <charset val="134"/>
      </rPr>
      <t xml:space="preserve">         51002对社会保障基金补助</t>
    </r>
  </si>
  <si>
    <r>
      <rPr>
        <sz val="12"/>
        <color theme="1"/>
        <rFont val="宋体"/>
        <charset val="134"/>
        <scheme val="minor"/>
      </rPr>
      <t xml:space="preserve">  </t>
    </r>
    <r>
      <rPr>
        <sz val="12"/>
        <color indexed="8"/>
        <rFont val="宋体"/>
        <charset val="134"/>
      </rPr>
      <t xml:space="preserve">         51003补充全国社会保障基金</t>
    </r>
  </si>
  <si>
    <t xml:space="preserve">           51004对机关事业单位职业年金的补助</t>
  </si>
  <si>
    <t>511债务利息及费用支出</t>
  </si>
  <si>
    <r>
      <rPr>
        <sz val="12"/>
        <color theme="1"/>
        <rFont val="宋体"/>
        <charset val="134"/>
        <scheme val="minor"/>
      </rPr>
      <t xml:space="preserve">  </t>
    </r>
    <r>
      <rPr>
        <sz val="12"/>
        <color indexed="8"/>
        <rFont val="宋体"/>
        <charset val="134"/>
      </rPr>
      <t xml:space="preserve">         51101国内债务付息</t>
    </r>
  </si>
  <si>
    <r>
      <rPr>
        <sz val="12"/>
        <color theme="1"/>
        <rFont val="宋体"/>
        <charset val="134"/>
        <scheme val="minor"/>
      </rPr>
      <t xml:space="preserve">  </t>
    </r>
    <r>
      <rPr>
        <sz val="12"/>
        <color indexed="8"/>
        <rFont val="宋体"/>
        <charset val="134"/>
      </rPr>
      <t xml:space="preserve">         51102国外债务付息</t>
    </r>
  </si>
  <si>
    <r>
      <rPr>
        <sz val="12"/>
        <color theme="1"/>
        <rFont val="宋体"/>
        <charset val="134"/>
        <scheme val="minor"/>
      </rPr>
      <t xml:space="preserve"> </t>
    </r>
    <r>
      <rPr>
        <sz val="12"/>
        <color indexed="8"/>
        <rFont val="宋体"/>
        <charset val="134"/>
      </rPr>
      <t xml:space="preserve">          51103国内债务发行费用</t>
    </r>
  </si>
  <si>
    <r>
      <rPr>
        <sz val="12"/>
        <color theme="1"/>
        <rFont val="宋体"/>
        <charset val="134"/>
        <scheme val="minor"/>
      </rPr>
      <t xml:space="preserve">  </t>
    </r>
    <r>
      <rPr>
        <sz val="12"/>
        <color indexed="8"/>
        <rFont val="宋体"/>
        <charset val="134"/>
      </rPr>
      <t xml:space="preserve">         51104国外债务发行费用</t>
    </r>
  </si>
  <si>
    <t>512债务还本支出</t>
  </si>
  <si>
    <t xml:space="preserve">           51201国内债务还本</t>
  </si>
  <si>
    <t xml:space="preserve">           51202国外债务还本</t>
  </si>
  <si>
    <t>513转移性支出</t>
  </si>
  <si>
    <t xml:space="preserve">           51301上下级政府间转移性支出</t>
  </si>
  <si>
    <t xml:space="preserve">           51303债务转贷</t>
  </si>
  <si>
    <t xml:space="preserve">           51304调出资金</t>
  </si>
  <si>
    <t xml:space="preserve">           51305安排预算稳定调节基金</t>
  </si>
  <si>
    <t xml:space="preserve">           51306补充预算周转金</t>
  </si>
  <si>
    <t xml:space="preserve">           51307区域间转移支出</t>
  </si>
  <si>
    <t>514预备费及预留</t>
  </si>
  <si>
    <t xml:space="preserve">           51401预备费</t>
  </si>
  <si>
    <t xml:space="preserve">           51402预留</t>
  </si>
  <si>
    <t>599其他支出</t>
  </si>
  <si>
    <t xml:space="preserve">           59907国家赔偿费用支出</t>
  </si>
  <si>
    <t xml:space="preserve">           59908对民间非营利组织和群众性自治组织补贴</t>
  </si>
  <si>
    <t xml:space="preserve">           59909经常性赠与</t>
  </si>
  <si>
    <t xml:space="preserve">           59910资本性赠与</t>
  </si>
  <si>
    <t xml:space="preserve">           59999其他支出</t>
  </si>
  <si>
    <t xml:space="preserve">           工资奖金津补贴</t>
  </si>
  <si>
    <t xml:space="preserve">           社会保障缴费</t>
  </si>
  <si>
    <t xml:space="preserve">           住房公积金</t>
  </si>
  <si>
    <t>    其他工资福利支出</t>
  </si>
  <si>
    <t>      办公经费</t>
  </si>
  <si>
    <t>      会议费</t>
  </si>
  <si>
    <t>      培训费</t>
  </si>
  <si>
    <t>      专用材料购置费</t>
  </si>
  <si>
    <t>      委托业务费</t>
  </si>
  <si>
    <t xml:space="preserve">           公务接待费</t>
  </si>
  <si>
    <t>      因公出国（境）费用</t>
  </si>
  <si>
    <t>      公务用车运行维护费</t>
  </si>
  <si>
    <t>      维修(护)费</t>
  </si>
  <si>
    <t>      其他商品和服务支出</t>
  </si>
  <si>
    <t>503机关资本性支出(一)</t>
  </si>
  <si>
    <r>
      <rPr>
        <sz val="12"/>
        <color theme="1"/>
        <rFont val="宋体"/>
        <charset val="134"/>
      </rPr>
      <t xml:space="preserve">   </t>
    </r>
    <r>
      <rPr>
        <sz val="12"/>
        <color rgb="FF000000"/>
        <rFont val="宋体"/>
        <charset val="134"/>
      </rPr>
      <t xml:space="preserve">       设备购置</t>
    </r>
  </si>
  <si>
    <t>504机关资本性支出(二)</t>
  </si>
  <si>
    <t xml:space="preserve">           设备购置</t>
  </si>
  <si>
    <t>      工资福利支出</t>
  </si>
  <si>
    <t>      商品和服务支出</t>
  </si>
  <si>
    <r>
      <rPr>
        <sz val="12"/>
        <color theme="1"/>
        <rFont val="宋体"/>
        <charset val="134"/>
      </rPr>
      <t xml:space="preserve">   </t>
    </r>
    <r>
      <rPr>
        <sz val="12"/>
        <color rgb="FF000000"/>
        <rFont val="宋体"/>
        <charset val="134"/>
      </rPr>
      <t xml:space="preserve">        资本性支出(一)</t>
    </r>
  </si>
  <si>
    <t>      社会福利和救助</t>
  </si>
  <si>
    <t>      离退休费</t>
  </si>
  <si>
    <t>      其他对个人和家庭补助</t>
  </si>
  <si>
    <t>项       目</t>
  </si>
  <si>
    <t>其中：延续项目</t>
  </si>
  <si>
    <t>其中：新增项目</t>
  </si>
  <si>
    <t>20129 群众团体事务</t>
  </si>
  <si>
    <t>2012999 其他群众团体事务支出</t>
  </si>
  <si>
    <t>20406 司法</t>
  </si>
  <si>
    <t>2040604 基层司法业务</t>
  </si>
  <si>
    <t>2040610 社区矫正</t>
  </si>
  <si>
    <t>20502 普通教育</t>
  </si>
  <si>
    <t>2050201 学前教育</t>
  </si>
  <si>
    <t>2050202 小学教育</t>
  </si>
  <si>
    <t>2050203 初中教育</t>
  </si>
  <si>
    <t>2050204 高中教育</t>
  </si>
  <si>
    <t>20503 职业教育</t>
  </si>
  <si>
    <t>2050302 中等职业教育</t>
  </si>
  <si>
    <t>20507 特殊教育</t>
  </si>
  <si>
    <t>2050701 特殊学校教育</t>
  </si>
  <si>
    <t>20599 其他教育支出</t>
  </si>
  <si>
    <t>2059999 其他教育支出</t>
  </si>
  <si>
    <t>20607 科学技术普及</t>
  </si>
  <si>
    <t>2060702 科普活动</t>
  </si>
  <si>
    <t>20701 文化和旅游</t>
  </si>
  <si>
    <t>2070111 文化创作与保护</t>
  </si>
  <si>
    <t>2070199 其他文化和旅游支出</t>
  </si>
  <si>
    <t>20802 民政管理事务</t>
  </si>
  <si>
    <t>2080299 其他民政管理事务支出</t>
  </si>
  <si>
    <t>20805 行政事业单位养老支出</t>
  </si>
  <si>
    <t>2080507 对机关事业单位基本养老保险基金的补助</t>
  </si>
  <si>
    <t>20807 就业补助</t>
  </si>
  <si>
    <t>2080799 其他就业补助支出</t>
  </si>
  <si>
    <t>20808 抚恤</t>
  </si>
  <si>
    <t>2080802 伤残抚恤</t>
  </si>
  <si>
    <t>2080805 义务兵优待</t>
  </si>
  <si>
    <t>2080899 其他优抚支出</t>
  </si>
  <si>
    <t>20809 退役安置</t>
  </si>
  <si>
    <t>2080901 退役士兵安置</t>
  </si>
  <si>
    <t>2080902 军队移交政府的离退休人员安置</t>
  </si>
  <si>
    <t>2080905 军队转业干部安置</t>
  </si>
  <si>
    <t>20810 社会福利</t>
  </si>
  <si>
    <t>2081001 儿童福利</t>
  </si>
  <si>
    <t>2081002 老年福利</t>
  </si>
  <si>
    <t>20819 最低生活保障</t>
  </si>
  <si>
    <t>2081901 城市最低生活保障金支出</t>
  </si>
  <si>
    <t>2081902 农村最低生活保障金支出</t>
  </si>
  <si>
    <t>20820 临时救助</t>
  </si>
  <si>
    <t>2082001 临时救助支出</t>
  </si>
  <si>
    <t>2082002 流浪乞讨人员救助支出</t>
  </si>
  <si>
    <t>20821 特困人员救助供养</t>
  </si>
  <si>
    <t>2082102 农村特困人员救助供养支出</t>
  </si>
  <si>
    <t>20828 退役军人管理事务</t>
  </si>
  <si>
    <t>2082899 其他退役军人事务管理支出</t>
  </si>
  <si>
    <t>21004 公共卫生</t>
  </si>
  <si>
    <t>2100408 基本公共卫生服务</t>
  </si>
  <si>
    <t>2100409 重大公共卫生服务</t>
  </si>
  <si>
    <t>21007 计划生育事务</t>
  </si>
  <si>
    <t>2100799 其他计划生育事务支出</t>
  </si>
  <si>
    <t>21012 财政对基本医疗保险基金的补助</t>
  </si>
  <si>
    <t>2101299 财政对其他基本医疗保险基金的补助</t>
  </si>
  <si>
    <t>21104 自然生态保护</t>
  </si>
  <si>
    <t>2110401 生态保护</t>
  </si>
  <si>
    <t>21105 森林保护修护</t>
  </si>
  <si>
    <t>2110501 森林管护</t>
  </si>
  <si>
    <t>21301 农业农村</t>
  </si>
  <si>
    <t>2130108 病虫害控制</t>
  </si>
  <si>
    <t>2130111 统计监测与信息服务</t>
  </si>
  <si>
    <t>2130120 稳定农民收入补贴</t>
  </si>
  <si>
    <t>2130122 农业生产发展</t>
  </si>
  <si>
    <t>2130124 农村合作经济</t>
  </si>
  <si>
    <t>21302 林业和草原</t>
  </si>
  <si>
    <t>2130205 森林资源培育</t>
  </si>
  <si>
    <t>2130234 林业草原防灾减灾</t>
  </si>
  <si>
    <t>21303 水利</t>
  </si>
  <si>
    <t>2130311 水资源节约管理与保护</t>
  </si>
  <si>
    <t>2130316 农村水利</t>
  </si>
  <si>
    <t>21305 巩固拓展脱贫攻坚成果衔接乡村振兴</t>
  </si>
  <si>
    <t>2130504 农村基础设施建设</t>
  </si>
  <si>
    <t>21307 农村综合改革</t>
  </si>
  <si>
    <t>2130701 对村级公益事业建设的补助</t>
  </si>
  <si>
    <t>21308 普惠金融发展支出</t>
  </si>
  <si>
    <t>2130803 农业保险保费补贴</t>
  </si>
  <si>
    <t>2130804 创业担保贷款贴息及奖补</t>
  </si>
  <si>
    <t>21401 公路水路运输</t>
  </si>
  <si>
    <t>2140106 公路养护</t>
  </si>
  <si>
    <t>22407 自然灾害救灾及恢复重建支出</t>
  </si>
  <si>
    <t>2240703 自然灾害救灾补助</t>
  </si>
  <si>
    <t>合计</t>
  </si>
  <si>
    <t>陇川县</t>
  </si>
  <si>
    <t>税收返还</t>
  </si>
  <si>
    <t>转移支付</t>
  </si>
  <si>
    <t>一、提前下达数</t>
  </si>
  <si>
    <t>陇川县章凤镇</t>
  </si>
  <si>
    <t>陇川县景罕镇</t>
  </si>
  <si>
    <t>陇川县城子镇</t>
  </si>
  <si>
    <t>陇川县陇把镇</t>
  </si>
  <si>
    <t>陇川县户撒乡</t>
  </si>
  <si>
    <t>陇川县护国乡</t>
  </si>
  <si>
    <t>陇川县清平乡</t>
  </si>
  <si>
    <t>陇川县勐约乡</t>
  </si>
  <si>
    <t>陇川县王子树乡</t>
  </si>
  <si>
    <t>二、预算数</t>
  </si>
  <si>
    <t>1-８ 2024年云南省德宏州陇川县本级“三公”经费预算财政拨款情况统计表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</si>
  <si>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</si>
  <si>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</si>
  <si>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</si>
  <si>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</si>
  <si>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</si>
  <si>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</si>
  <si>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</si>
  <si>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</si>
  <si>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2024年陇川县“三公”经费预算安排1739万元，同比下降3.50%，其中：安排因公出国（境）费15万元，同比下降25%；公务接待费610万元，同比下降8.13%；公务用车购置和运行维护费1114万元，同比下降0.36%。陇川县2024年“三公”经费同比下降的主要原因是：一是严格落实《严格落实过紧日子要求切实硬化预算管理二十条措施》（云办通﹝2023﹞48号）有关要求，节约资金用于全县“六稳”、“六保”需求，公务接待费同比减少54万元，下降8.13%。二是严格控制公务用车购置及运行费支出规模，公务用车购置增长140万元，同比增长100%，公务用车运行费同比减少144万元，同比下降14.72%，主要原因是陇川县公务用车90%均于老化，急需重新购置新的车辆，确保机构正常运转。</t>
  </si>
  <si>
    <t xml:space="preserve">          德宏州陇川县一般公共预算编制情况说明
    德宏州陇川县一般公共预算编制由各预算单位编制，由县财政局预算股负责汇总编制，陇川县将乡（镇）、农场、社区全都纳入一级预算单位进行管理，陇川县一般公共预算收支等同于陇川县本级一般公共预算收支。
                   单位：陇川县财政局</t>
  </si>
  <si>
    <t>1030102 农网还贷资金收入</t>
  </si>
  <si>
    <t>1030129 国家电影事业发展专项资金收入</t>
  </si>
  <si>
    <t>1030146 国有土地收益基金收入</t>
  </si>
  <si>
    <t>1030147 农业土地开发资金收入</t>
  </si>
  <si>
    <t>1030148 国有土地使用权出让收入</t>
  </si>
  <si>
    <t>103014801 土地出让价款收入</t>
  </si>
  <si>
    <t>103014802 补缴的土地价款</t>
  </si>
  <si>
    <t>103014803 划拨土地收入</t>
  </si>
  <si>
    <t>103014898 缴纳新增建设用地土地有偿使用费</t>
  </si>
  <si>
    <t>103014899 其他土地出让收入</t>
  </si>
  <si>
    <t>1030179 大中型水库库区基金收入</t>
  </si>
  <si>
    <t>1030155 彩票公益金收入</t>
  </si>
  <si>
    <t>103015501 福利彩票公益金收入</t>
  </si>
  <si>
    <t>103015502 体育彩票公益金收入</t>
  </si>
  <si>
    <t>1030156 城市基础设施配套费收入</t>
  </si>
  <si>
    <t>1030157 小型水库移民扶助基金收入</t>
  </si>
  <si>
    <t>1030178 污水处理费收入</t>
  </si>
  <si>
    <t>1030180 彩票发行机构和彩票销售机构的业务费用</t>
  </si>
  <si>
    <t>1030199 其他政府性基金收入</t>
  </si>
  <si>
    <t>10310 专项债务对应项目专项收入</t>
  </si>
  <si>
    <t>1031099 其他政府性基金专项债务对应项目专项收入</t>
  </si>
  <si>
    <t>103109998 其他地方自行试点项目收益专项债券对应项目专项收入</t>
  </si>
  <si>
    <t>103109999 其他政府性基金专项债务对应项目专项收入</t>
  </si>
  <si>
    <t>政府性基金预算收入</t>
  </si>
  <si>
    <t>11004 政府性基金转移支付收入</t>
  </si>
  <si>
    <t>11006 上解收入</t>
  </si>
  <si>
    <t>1100603 政府性基金上解收入</t>
  </si>
  <si>
    <t>1100802 政府性基金预算上年结余收入</t>
  </si>
  <si>
    <t>1100902 调入政府性基金预算资金</t>
  </si>
  <si>
    <t>105 债务转贷收入</t>
  </si>
  <si>
    <t>10504 地方政府债务收入</t>
  </si>
  <si>
    <t xml:space="preserve">         再融资债券收入</t>
  </si>
  <si>
    <t xml:space="preserve">         土地储备专项债券收入</t>
  </si>
  <si>
    <t xml:space="preserve">         政府收费公路专项债券转贷收入</t>
  </si>
  <si>
    <t xml:space="preserve">         棚户区改造专项债券收入</t>
  </si>
  <si>
    <t xml:space="preserve">         其他地方自行试点项目收益专项债券收入</t>
  </si>
  <si>
    <t>收　入　合　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</si>
  <si>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</si>
  <si>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</si>
  <si>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</si>
  <si>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</si>
  <si>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</si>
  <si>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</si>
  <si>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其他乏燃料后处理处置基金支出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</si>
  <si>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</si>
  <si>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</si>
  <si>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</si>
  <si>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</si>
  <si>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</si>
  <si>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</si>
  <si>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</si>
  <si>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</si>
  <si>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</si>
  <si>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</si>
  <si>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</si>
  <si>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</si>
  <si>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</si>
  <si>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</si>
  <si>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</si>
  <si>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</si>
  <si>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</si>
  <si>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</si>
  <si>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</si>
  <si>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</si>
  <si>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</si>
  <si>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</si>
  <si>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</si>
  <si>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</si>
  <si>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</si>
  <si>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</si>
  <si>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</si>
  <si>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</si>
  <si>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</si>
  <si>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</si>
  <si>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</si>
  <si>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</si>
  <si>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</si>
  <si>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</si>
  <si>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</si>
  <si>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</si>
  <si>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</si>
  <si>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</si>
  <si>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</si>
  <si>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</si>
  <si>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</si>
  <si>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</si>
  <si>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</si>
  <si>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</si>
  <si>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</si>
  <si>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</si>
  <si>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</si>
  <si>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</si>
  <si>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</si>
  <si>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</si>
  <si>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</si>
  <si>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</si>
  <si>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</si>
  <si>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</si>
  <si>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</si>
  <si>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</si>
  <si>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</si>
  <si>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</si>
  <si>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</si>
  <si>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</si>
  <si>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</si>
  <si>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</si>
  <si>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</si>
  <si>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</si>
  <si>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</si>
  <si>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</si>
  <si>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</si>
  <si>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</si>
  <si>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</si>
  <si>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</si>
  <si>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</si>
  <si>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</si>
  <si>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</si>
  <si>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</si>
  <si>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</si>
  <si>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</si>
  <si>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</si>
  <si>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</si>
  <si>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</si>
  <si>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</si>
  <si>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</si>
  <si>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</si>
  <si>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</si>
  <si>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</si>
  <si>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</si>
  <si>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</si>
  <si>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</si>
  <si>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</si>
  <si>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</si>
  <si>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</si>
  <si>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</si>
  <si>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</si>
  <si>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</si>
  <si>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</si>
  <si>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</si>
  <si>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</si>
  <si>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</si>
  <si>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</si>
  <si>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</si>
  <si>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</si>
  <si>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</si>
  <si>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</si>
  <si>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</si>
  <si>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</si>
  <si>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</si>
  <si>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</si>
  <si>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</si>
  <si>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</si>
  <si>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</si>
  <si>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</si>
  <si>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</si>
  <si>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</si>
  <si>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</si>
  <si>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</si>
  <si>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</si>
  <si>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</si>
  <si>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</si>
  <si>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</si>
  <si>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</si>
  <si>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</si>
  <si>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</si>
  <si>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</si>
  <si>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</si>
  <si>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</si>
  <si>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</si>
  <si>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</si>
  <si>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</si>
  <si>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</si>
  <si>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215 资源勘探信息等支出</t>
  </si>
  <si>
    <t xml:space="preserve">   农网还贷资金支出</t>
  </si>
  <si>
    <t xml:space="preserve">     中央农网还贷资金支出</t>
  </si>
  <si>
    <t xml:space="preserve">     地方农网还贷资金支出</t>
  </si>
  <si>
    <t xml:space="preserve">     其他农网还贷资金支出</t>
  </si>
  <si>
    <t xml:space="preserve">   金融调控支出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</si>
  <si>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</si>
  <si>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</si>
  <si>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</si>
  <si>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</si>
  <si>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</si>
  <si>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</si>
  <si>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</si>
  <si>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</si>
  <si>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</si>
  <si>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</si>
  <si>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</si>
  <si>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</si>
  <si>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</si>
  <si>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</si>
  <si>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</si>
  <si>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</si>
  <si>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</si>
  <si>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</si>
  <si>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</si>
  <si>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</si>
  <si>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</si>
  <si>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</si>
  <si>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</si>
  <si>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</si>
  <si>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</si>
  <si>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</si>
  <si>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</si>
  <si>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</si>
  <si>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</si>
  <si>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</si>
  <si>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海南省高等级公路车辆通行附加费债务付息费用支出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</si>
  <si>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</si>
  <si>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</si>
  <si>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</si>
  <si>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</si>
  <si>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</si>
  <si>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</si>
  <si>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</si>
  <si>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</si>
  <si>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</si>
  <si>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</si>
  <si>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</si>
  <si>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</si>
  <si>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</si>
  <si>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</si>
  <si>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</si>
  <si>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</si>
  <si>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</si>
  <si>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</si>
  <si>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</si>
  <si>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</si>
  <si>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</si>
  <si>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</si>
  <si>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</si>
  <si>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</si>
  <si>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</si>
  <si>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</si>
  <si>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</si>
  <si>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</si>
  <si>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</si>
  <si>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</si>
  <si>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234 抗疫特别国债安排的支出</t>
  </si>
  <si>
    <t xml:space="preserve">   基础设施建设</t>
  </si>
  <si>
    <t xml:space="preserve">    公共卫生体系建设</t>
  </si>
  <si>
    <t xml:space="preserve">    重大疫情防控体系建设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</si>
  <si>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</si>
  <si>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</si>
  <si>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</si>
  <si>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</si>
  <si>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</si>
  <si>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</si>
  <si>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</si>
  <si>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</si>
  <si>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</si>
  <si>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</si>
  <si>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</si>
  <si>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</si>
  <si>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</si>
  <si>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</si>
  <si>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</si>
  <si>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</si>
  <si>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</si>
  <si>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政府性基金预算支出</t>
  </si>
  <si>
    <t>230 转移性支出</t>
  </si>
  <si>
    <t xml:space="preserve">   政府性基金转移支付支出</t>
  </si>
  <si>
    <t xml:space="preserve">     抗疫特别国债转移支付支出</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</si>
  <si>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</si>
  <si>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</si>
  <si>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</si>
  <si>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</si>
  <si>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</si>
  <si>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</si>
  <si>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</si>
  <si>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</si>
  <si>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其他支出</t>
  </si>
  <si>
    <t xml:space="preserve">   上解支出</t>
  </si>
  <si>
    <t xml:space="preserve">     政府性基金上解支出</t>
  </si>
  <si>
    <t xml:space="preserve">   调出资金</t>
  </si>
  <si>
    <t xml:space="preserve">     政府性基金预算调出资金</t>
  </si>
  <si>
    <t xml:space="preserve">   年终结余</t>
  </si>
  <si>
    <t xml:space="preserve">    政府性基金年终结余</t>
  </si>
  <si>
    <t xml:space="preserve">    地方政府专项债务还本支出</t>
  </si>
  <si>
    <t xml:space="preserve">     海南省高等级公路车辆通行附加费债务还本支出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</si>
  <si>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</si>
  <si>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</si>
  <si>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</si>
  <si>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</si>
  <si>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</si>
  <si>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</si>
  <si>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</si>
  <si>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</si>
  <si>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</si>
  <si>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</si>
  <si>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</si>
  <si>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</si>
  <si>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</si>
  <si>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</si>
  <si>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 xml:space="preserve">     利用再融资债券还到期债券本金</t>
  </si>
  <si>
    <t xml:space="preserve">     利用财政资金还到期债券本金</t>
  </si>
  <si>
    <t xml:space="preserve">    抗疫特别国债还本支出</t>
  </si>
  <si>
    <t xml:space="preserve">     抗疫特别国债还本支出</t>
  </si>
  <si>
    <t>支　出　合　计</t>
  </si>
  <si>
    <t>预算数比上年预算数增长%</t>
  </si>
  <si>
    <t>一、文化旅游体育与传媒支出</t>
  </si>
  <si>
    <t>二、社会保障和就业支出</t>
  </si>
  <si>
    <t>三、节能环保支出</t>
  </si>
  <si>
    <t>四、城乡社区支出</t>
  </si>
  <si>
    <t>五、农林水支出</t>
  </si>
  <si>
    <t>六、交通运输支出</t>
  </si>
  <si>
    <t>七、资源勘探工业信息等支出</t>
  </si>
  <si>
    <t>八、其他支出</t>
  </si>
  <si>
    <t>九、债务付息支出</t>
  </si>
  <si>
    <t>十、债务发行费用支出</t>
  </si>
  <si>
    <t>十一、抗疫特别国债安排的支出</t>
  </si>
  <si>
    <t xml:space="preserve">          德宏州陇川县政府性基金预算编制情况说明
    德宏州陇川县政府性预算编制由县财政局预算股负责编制，陇川县将乡（镇）、农场、社区纳入一级预算单位管理，且各预算单位均不编制政府性基金预算，陇川县政府性基金预算收支等同于陇川县本级政府性基金预算收支。
                   单位：陇川县财政局</t>
  </si>
  <si>
    <t>项        目</t>
  </si>
  <si>
    <t>1030601 利润收入</t>
  </si>
  <si>
    <t>103060134 金融企业利润收入（国资预算）</t>
  </si>
  <si>
    <t>103060198 其他国有资本经营预算企业利润收入</t>
  </si>
  <si>
    <t>1030602 股利、股息收入</t>
  </si>
  <si>
    <t>103060204 金融企业股利、股息收入（国资预算）</t>
  </si>
  <si>
    <t>103060298 其他国有资本经营预算企业股利、股息收入</t>
  </si>
  <si>
    <t>1030603 产权转让收入</t>
  </si>
  <si>
    <t>103060398 其他国有资本经营预算企业产权转让收入</t>
  </si>
  <si>
    <t>1030604 清算收入</t>
  </si>
  <si>
    <t>103060498 其他国有资本经营预算企业清算收入</t>
  </si>
  <si>
    <t>1030698 其他国有资本经营预算收入</t>
  </si>
  <si>
    <t>国有资本经营预算收入</t>
  </si>
  <si>
    <t>11005 国有资本经营预算转移支付收入</t>
  </si>
  <si>
    <t>223 国有资本经营预算支出</t>
  </si>
  <si>
    <t xml:space="preserve">  解决历史遗留问题及改革成本支出</t>
  </si>
  <si>
    <t xml:space="preserve">     国有企业退休人员社会化管理补助支出</t>
  </si>
  <si>
    <t xml:space="preserve">     国有企业改革成本支出</t>
  </si>
  <si>
    <t xml:space="preserve">     其他解决历史遗留问题及改革成本支出</t>
  </si>
  <si>
    <t xml:space="preserve">  国有企业资本金注入</t>
  </si>
  <si>
    <t xml:space="preserve">    国有经济结构调整支出</t>
  </si>
  <si>
    <t xml:space="preserve">    其他国有企业资本金注入</t>
  </si>
  <si>
    <t xml:space="preserve">  国有企业政策性补贴</t>
  </si>
  <si>
    <t xml:space="preserve">    国有企业政策性补贴（项）</t>
  </si>
  <si>
    <t xml:space="preserve">  其他国有资本经营预算支出</t>
  </si>
  <si>
    <t xml:space="preserve">    其他国有资本经营预算支出</t>
  </si>
  <si>
    <t>国有资本经营预算支出</t>
  </si>
  <si>
    <t>国有资本经营预算转移支付</t>
  </si>
  <si>
    <t>上解支出</t>
  </si>
  <si>
    <t>调出资金</t>
  </si>
  <si>
    <t>年终结余</t>
  </si>
  <si>
    <t>项   目</t>
  </si>
  <si>
    <t>地  区</t>
  </si>
  <si>
    <t>预算数</t>
  </si>
  <si>
    <t>陇川县本级</t>
  </si>
  <si>
    <t>合  计</t>
  </si>
  <si>
    <t>项目名称</t>
  </si>
  <si>
    <t>国有企业退休人员社会化管理补助</t>
  </si>
  <si>
    <t xml:space="preserve">             德宏州陇川县国有资本经营预算情况说明
    德宏州陇川县国有资本经营预算编制由县财政局国资股统一编制，陇川县将乡（镇）、农场、社区纳入一级预算单位管理，且各预算单位均不编制国有资本经营预算，陇川县国有资本经营预算收支等同于陇川县本级国有资本经营预算收支。
                   单位：陇川县财政局</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</si>
  <si>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</si>
  <si>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</si>
  <si>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</si>
  <si>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</si>
  <si>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</si>
  <si>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</si>
  <si>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</si>
  <si>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</si>
  <si>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</si>
  <si>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</si>
  <si>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</si>
  <si>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</si>
  <si>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</si>
  <si>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</si>
  <si>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</si>
  <si>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</si>
  <si>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</si>
  <si>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</si>
  <si>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</si>
  <si>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</si>
  <si>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</si>
  <si>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</si>
  <si>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</si>
  <si>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</si>
  <si>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</si>
  <si>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</si>
  <si>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</si>
  <si>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</si>
  <si>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</si>
  <si>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</si>
  <si>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 xml:space="preserve">          德宏州陇川县社会保险基金预算情况说明
    德宏州陇川县社会保险基金预算编制由各经办机构负责编制，县财政局社保股统一汇总、审核，根据上级对社会保险基金预算编制要求，县级是社会保险基金预算编制的末级单位，乡（镇）、农场、社区不再单独编制社会保险基金预算，故，陇川县社会保险基金收支预算等同于陇川县本级社会保险基金收支预算。
                   单位：陇川县财政局</t>
  </si>
  <si>
    <t>地   区</t>
  </si>
  <si>
    <t>2023年债务限额</t>
  </si>
  <si>
    <t>2023年债务余额预计执行数</t>
  </si>
  <si>
    <t>一般债务</t>
  </si>
  <si>
    <t>专项债务</t>
  </si>
  <si>
    <t>公  式</t>
  </si>
  <si>
    <t>A=B+C</t>
  </si>
  <si>
    <t>B</t>
  </si>
  <si>
    <t>C</t>
  </si>
  <si>
    <t>D=E+F</t>
  </si>
  <si>
    <t>E</t>
  </si>
  <si>
    <t>F</t>
  </si>
  <si>
    <t>注：1.本表反映上一年度本地区、本级及分地区地方政府债务限额及余额预计执行数。</t>
  </si>
  <si>
    <t xml:space="preserve">    2.本表由县级以上地方各级财政部门在本级人民代表大会批准预算后二十日内公开。</t>
  </si>
  <si>
    <t>项    目</t>
  </si>
  <si>
    <t>执行数</t>
  </si>
  <si>
    <t>一、2022年末地方政府一般债务余额实际数</t>
  </si>
  <si>
    <t>二、2023年末地方政府一般债务余额限额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</si>
  <si>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</si>
  <si>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</si>
  <si>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</si>
  <si>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</si>
  <si>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</si>
  <si>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六、2024年地方财政赤字</t>
  </si>
  <si>
    <t>七、2024年地方政府一般债务余额限额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</si>
  <si>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</si>
  <si>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一、2022年末地方政府专项债务余额实际数</t>
  </si>
  <si>
    <t>二、2023年末地方政府专项债务余额限额</t>
  </si>
  <si>
    <t>三、2023年地方政府专项债务发行额</t>
  </si>
  <si>
    <t>四、2023年地方政府专项债务还本额</t>
  </si>
  <si>
    <t>五、2023年末地方政府专项债务余额预计执行数</t>
  </si>
  <si>
    <t>六、2024年地方政府专项债务新增限额</t>
  </si>
  <si>
    <t>七、2023年末地方政府专项债务余额限额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</si>
  <si>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</si>
  <si>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</si>
  <si>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</si>
  <si>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</si>
  <si>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</si>
  <si>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</si>
  <si>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</si>
  <si>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</si>
  <si>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</si>
  <si>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</si>
  <si>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</si>
  <si>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</si>
  <si>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</si>
  <si>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</si>
  <si>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</si>
  <si>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</si>
  <si>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</si>
  <si>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</si>
  <si>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</si>
  <si>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</si>
  <si>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</si>
  <si>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</si>
  <si>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</si>
  <si>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</si>
  <si>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</si>
  <si>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</si>
  <si>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</si>
  <si>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</si>
  <si>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</si>
  <si>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</si>
  <si>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</si>
  <si>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</si>
  <si>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下级</t>
  </si>
  <si>
    <t>一、2023年地方政府债务限额</t>
  </si>
  <si>
    <t>其中： 一般债务限额</t>
  </si>
  <si>
    <t xml:space="preserve">       专项债务限额</t>
  </si>
  <si>
    <t>二、提前下达的2024年新增地方政府债务限额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</si>
  <si>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</si>
  <si>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</si>
  <si>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</si>
  <si>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</si>
  <si>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</si>
  <si>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</si>
  <si>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说明：根据陇川县债券项目申报情况，陇川县2024年没有新增地方政府债券资金安排项目，所以公开空表。</t>
  </si>
  <si>
    <t xml:space="preserve">                         德宏州陇川县债券资金公开情况说明
    德宏州陇川县债券资金公开相关表格由县金融股负责填报公开，经县财政局认真核对，就公开相关情况说明如下：一是县级财政是债券资金管理的末级单位，乡（镇）、农场、社区无债券资金，故，陇川县“5-1  云南省德宏州陇川县2022年地方政府债务限额及余额预算情况表”乡镇没有债券资金数据；三是由于乡镇、农场、社区没有债券资金，故，“5-2  云南省德宏州陇川县2023年地方政府一般债务余额情况表”与“5-3  云南省德宏州陇川县本级2023年地方政府一般债务余额情况表”数据一致、“5-4  云南省德宏州陇川县2023年地方政府专项债务余额情况表”与“5-5 云南省德宏州陇川县本级2023年地方政府专项债务余额情况表”数据一致。2024年根据债券资金申报情况，陇川县2024年没有新增地方政府债券资金预算，所以“5-8 云南省德宏州陇川县2024年年初新增地方政府债券资金安排表”为空表，特此说明。
                             单位：陇川县财政局</t>
  </si>
  <si>
    <t>6-1  2024年云南省德宏州陇川县县级重大政策和重点项目绩效目标表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</si>
  <si>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</si>
  <si>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</si>
  <si>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</si>
  <si>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</si>
  <si>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</si>
  <si>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</si>
  <si>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</si>
  <si>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</si>
  <si>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</si>
  <si>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</si>
  <si>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陇川县重点项目前期工作经费</t>
  </si>
  <si>
    <t>产出指标</t>
  </si>
  <si>
    <t>数量指标</t>
  </si>
  <si>
    <t>提高项目完成率</t>
  </si>
  <si>
    <t>=</t>
  </si>
  <si>
    <t>%</t>
  </si>
  <si>
    <t>定性指标</t>
  </si>
  <si>
    <t>效益指标</t>
  </si>
  <si>
    <t>社会效益指标</t>
  </si>
  <si>
    <t>促进项目前期工作</t>
  </si>
  <si>
    <t>元</t>
  </si>
  <si>
    <t>满意度指标</t>
  </si>
  <si>
    <t>服务对象满意度指标</t>
  </si>
  <si>
    <t>服务对象满意度</t>
  </si>
  <si>
    <t>边境地区转移支付资金安排陇川县瑞陇高速至章凤镇户弄村连接线道路基础建设项目专项资金</t>
  </si>
  <si>
    <t>边境地区转移支付资金安排陇川县瑞陇高速至章凤镇户弄村连接线道路基础建设项目</t>
  </si>
  <si>
    <t>质量指标</t>
  </si>
  <si>
    <t>城市道路建成后质量达标率</t>
  </si>
  <si>
    <t>城市道路建成后质量达标不扣分</t>
  </si>
  <si>
    <t>方便人民群众出行</t>
  </si>
  <si>
    <t>人民群众出行更加方便快捷不扣分</t>
  </si>
  <si>
    <t>人员满意度</t>
  </si>
  <si>
    <t>人民群众满意度达标达标不扣分</t>
  </si>
  <si>
    <t>边境转移支付资金安排联防所专职人员（轮值）工资和意外保险专项经费</t>
  </si>
  <si>
    <t>为加强边境管控，推进“人防、物防、技防”深度融合，根据省视频会议要求，联防员工资为4327元/月（含五险）</t>
  </si>
  <si>
    <t>专项经费</t>
  </si>
  <si>
    <t>万元</t>
  </si>
  <si>
    <t>定量指标</t>
  </si>
  <si>
    <t>联防员工资为4327元/月（含五险）</t>
  </si>
  <si>
    <t>加强边境管控，推进“人防、物防、技防”深度融合</t>
  </si>
  <si>
    <t>&gt;=</t>
  </si>
  <si>
    <t>联防员满意度</t>
  </si>
  <si>
    <t>教育费附加（含上年结余）安排专项经费</t>
  </si>
  <si>
    <t>用于开展教师培训，促进陇川县各学龄段教育教学质量提升；同时改善陇川县各级各类学校办学条件，加快陇川县教育事业发展</t>
  </si>
  <si>
    <t>配套设施完成率</t>
  </si>
  <si>
    <t>反映配套设施完成情况。
配套设施完成率=（按计划完成配套设施的工程量/计划完成配套设施工程量）*100%。</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</si>
  <si>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</si>
  <si>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</si>
  <si>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</si>
  <si>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</si>
  <si>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可持续影响指标</t>
  </si>
  <si>
    <t>使用年限</t>
  </si>
  <si>
    <t>长期</t>
  </si>
  <si>
    <t>年</t>
  </si>
  <si>
    <t>通过工程设计使用年限反映可持续的效果。</t>
  </si>
  <si>
    <t>受益人群满意度</t>
  </si>
  <si>
    <t>调查人群中对设施建设或设施运行的满意度。
受益人群覆盖率=（调查人群中对设施建设或设施运行的人数/问卷调查人数）*100%</t>
  </si>
  <si>
    <t>教育基金上年结余安排专项经费</t>
  </si>
  <si>
    <t>用于改善陇川县各级各类学校基本办学条件，补齐短板，缩小城乡教育差距，推动陇川教育事业的发展。</t>
  </si>
  <si>
    <t>边境转移支付资金安排陇川县沿边定居群众生活补助资金</t>
  </si>
  <si>
    <t>全县3个乡镇23个行政村328个村民小组16009户67471人的生活质量明显提高，切实解决了沿边群众的吃饭、穿衣、住房、就学及就医等实际问题。</t>
  </si>
  <si>
    <t>受益群众人数</t>
  </si>
  <si>
    <t>67471人</t>
  </si>
  <si>
    <t>人</t>
  </si>
  <si>
    <t>根据边防委办公室提供的发放人员花名册及资金发放分配表，做好补助对象账号核对工作并向财政申请资金，账号无误兑付资金。</t>
  </si>
  <si>
    <t>时效指标</t>
  </si>
  <si>
    <t>按时发放率</t>
  </si>
  <si>
    <t>经济效益指标</t>
  </si>
  <si>
    <t>提高群众收入</t>
  </si>
  <si>
    <t>5488.5万元</t>
  </si>
  <si>
    <t>提高全县3个乡镇23个行政村328个村民小组16009户67471人的收入5488.5万元。</t>
  </si>
  <si>
    <t>受益脱贫人口数（≥**人）</t>
  </si>
  <si>
    <t>9889人</t>
  </si>
  <si>
    <t>脱贫人口生活质量明显提高，切实解决了沿边群众的吃饭、穿衣、住房、就学及就医等实际问题。</t>
  </si>
  <si>
    <t>提高群众生活水平率</t>
  </si>
  <si>
    <t>沿边居民的生活质量明显提高，切实解决了沿边群众的吃饭、穿衣、住房、就学及就医等实际问题。</t>
  </si>
  <si>
    <t>受益脱贫户满意度</t>
  </si>
  <si>
    <t>对脱贫户加强强边固防的责任意识的宣传</t>
  </si>
  <si>
    <t>森林植被恢复费上年结余安排支出专项经费</t>
  </si>
  <si>
    <t>承担2023年组织的植树造林、恢复森林植被，包括调查规划设计、整地、造林、抚育、护林防火、病虫害防治、资源管护等工作开支</t>
  </si>
  <si>
    <t>项目实施期</t>
  </si>
  <si>
    <t>2024年1-12月</t>
  </si>
  <si>
    <t>项</t>
  </si>
  <si>
    <t>完成2023年度内植树造林等工作</t>
  </si>
  <si>
    <t>生态效益指标</t>
  </si>
  <si>
    <t>保护生态环境，恢复森林植被</t>
  </si>
  <si>
    <t>受益对象满意度</t>
  </si>
  <si>
    <t>无特定受益对象，根据年度部门实施项目调整</t>
  </si>
  <si>
    <t>重点工作</t>
  </si>
  <si>
    <t>2023-2024年工作重点及工作情况</t>
  </si>
  <si>
    <t>　　2023年共收到上级返还和转移支付收入350643万元，其中：增值税定额返还2699万元、所得税定额返还112万元、消费税定额返还190万元、增值税“五五分享”税收返还收入885万元、其他返还性收入-784万元、体制补助收入2621万元、均衡性转移支付收入20885万元、县级基本财力保障机制奖补资金收入18390万元、结算补助收入19336万元、企业事业单位划转补助收入1022万元、重点生态功能区转移支付收入2704万元、产粮（油）大县奖励资金收入115万元、固定数额补助收入12038万元、民族地区转移支付收入2599万元、边境地区转移支付收入18085万元、贫困地区转移支付收入7091万元、共同财政事权转移支付收入50309万元、增值税留抵退税转移支付收入62万元、其他一般性转移支付收入93万元、专项转移支付收入45164万元、上年结转收入12440万元、调入资金11163万元、债务转贷收入123370万元、动用预算稳定调节基金54万元。 
    2024年共编制上级返还和转移支付收入223979万元，其中：增值税定额返还2699万元、所得税定额返还112万元、消费税定额返还190万元、增值税“五五分享”税收返还收入885万元、体制补助收入2497万元、均衡性转移支付收入25089万元、县级基本财力保障机制奖补资金收入20477万元、结算补助收入31085万元、企业事业单位划转补助收入1022万元、重点生态功能区转移支付收入1930万元、固定数额补助收入11389万元、民族地区转移支付收入3395万元、边境地区转移支付收入15576万元、贫困地区转移支付收入8133万元、共同财政事权转移支付收入29911万元、其他一般性转移支付收入5093万元、专项转移支付收入2878万元、上年结转收入3812万元、调入资金54252万元、债务转贷收入3040万元、动用预算稳定调节基金514万元。
    上级返还和转移支付收入优先用于安排“保工资发放、保党政机关和国家政权机关的基本运转、保基本民生支出”；保脱贫攻坚成果与乡村振兴衔接投入和考核配套支出；保偿债支出和重点项目的要求顺序，坚持轻重缓急、量力而行。根据各项事业发展及县委、县政府确定的重点工作需要。</t>
  </si>
  <si>
    <t>举借债务</t>
  </si>
  <si>
    <t>陇川县2023年度政府债务限额为412460万元（一般债务限额224254万元，专项债务限额188206万元），截至2023年末政府债务余额为381622万元（一般债务196921万元，专项债务184701万元），累计争取上级财政转贷债券资金466663万元（置换存量债务债券转贷资金80100万元、新增债务转贷资金194000万元、再融资债券转贷资金192563万元）。2023年完成债券转贷收入142270万元，其中：再融资债券转贷债务还本支出资金135370万元（一般债券123370万元、专项债券12000万元）、新增专项债券6900万元（陇川县乡村振兴龙安农旅融合建设项目5000万元、陇川县弄回至吕门水库连通工程1900万元）。</t>
  </si>
  <si>
    <t>预算绩效</t>
  </si>
  <si>
    <t>加快推进预算绩效管理。部门整体绩效自评实现全覆盖，全年共抽取2个部门、17个重点项目进行绩效再评价，将评价结果作为财政部门预算调整和支出政策存续的依据，按照奖优罚劣的原则，对绩效好的政策和项目原则上优先保障，对绩效一般的政策和项目进行督促改进，切实发挥财政资金使用效益。</t>
  </si>
  <si>
    <t>2023年主要工作成效</t>
  </si>
  <si>
    <t>（一）深入推进财政直达资金惠企利民工作。深入推进财政直达资金管理工作，有效提升基层财政保障能力和中央直达机制政策落地，发挥直达资金惠企利民作用。2023年全县共收到直达资金70235万元，累计支付58749万元，占直达资金总量的83.65%。2023年直达资金主要用于城乡义务教育人员工资性支出、疫情防控欠款化解、美丽县城建设、困难群众救助、耕地地力保护补贴、学生营养改善计划、机关事业单位基本养老保险补助、天然林停伐管护补助、农村公路养护补助等。
（二）认真落实减税降费和留抵退税政策。深入贯彻党中央、国务院减税降费的决策部署和省州对减税降费的工作要求，进一步加大减税降费政策宣传力度，不折不扣落实增值税期末留抵退税等各项优惠政策，助企纾困，着力激发市场活力。2023年全县累计减税降费7820万元，其中：税收减免6585万元、社会保险费减免534万元、政府非税收入减免701万元。2023年全县累计完成增值税期末留抵退税900万元，其中：中央450万元、省级316万元、州级-366万元（调库后）、县级500万元。
（三）不断强化财政收支管理。一是全力以赴抓好地方财政收入。面对国家实施大规模减税降费政策及宏观经济下行等多重不利因素叠加影响，财税部门压实责任，定期不定期组织召开财税工作联席会议，及时解决征管工作中遇到的困难和问题，加大涉税事项管控力度，积极盘活闲置、低效国有资产资源，全年一般公共预算收入实现大幅增长，为兜住“三保”底线、化解债务和清偿拖欠企业账款提供了财力支撑。二是强化财政支出管理。严格执行《中华人民共和国预算法》及实施条例，硬化预算约束，抓好人大批准预算调整方案的执行和既定政策的落实，努力促使财政资金及早发挥效益，全力保障工资的发放和确定的重大政策及重要事项落到实处、收到实效。三是建立健全政府过紧日子长效机制。2023年，县级部门公用经费在年初预算按5%比例统一压减，预算执行中按10%比例压减一般性支出，将过紧日子作为预算管理重要方针，把严把紧预算安排和支出关口，坚持厉行节约办一切事业。四是扎实做好政府拖欠企业账款清偿工作。全年共争取再融资地方政府一般债券资金90000万元，抽调精兵强将对台账内欠款项目进行全面审核把关，采取有力有效措施认真化解，做到清单化、闭环式解决，努力为企业解决实际困难，切实增强企业发展信心。五是积极消化暂付款和隐性债务。认真落实缓解基层财政困难三年行动实施方案，扎实推进地方政府债务化解工作，2023年累计消化地方财政暂付性款项1434万元，消化隐性债务24212万元（含再融资16900万元）。
（四）着力保障和改善民生。全面落实各项民生政策，积极调整和优化支出结构，加强资金调度，集中财力保“三保”。一是优先兜住“三保”底线。加快预算执行和做好库款调度，及时足额安排和拨付“三保”资金。2023年“三保”县级支出105661万元，占一般公共预算支出的38.51%，其中：基本民生支出26140万元、机关事业单位工资性支出76090万元、公用运转支出3431万元。二是全力保障“三保”外刚性支出。2023年陇川县“三保”以外刚性支出51752万元，占一般公共预算支出的18.86%，其中：债务还本付息支出26270万元、其他刚性支出25482万元。三是全力支持乡村振兴。加大财政衔接推进乡村振兴补助资金投入和统筹整合使用财政涉农资金力度。2023年共投入乡村振兴衔接资金20172万元，其中：中央资金7091万元、省级资金4603万元、州级资金200万元、县级资金8278万元，主要用于产业发展、乡村振兴示范建设、转移就业、农村供水保障、易地扶贫搬迁建设项目贷款本息等，为巩固拓展脱贫攻坚成果推进乡村振兴提供最大的财力保障。四是加大社会保障投入。全年共安排社会保障和就业资金40061万元，主要用于就业创业补助、沿边定居群众生活补助、抚恤、低保、养老、困难群众基本生活救助兜底保障等民生支出。五是推进教育均衡发展。全年安排教育事业发展资金40395万元，主要用于保障义务教育“两免一补”、学生营养改善计划、课后服务、改善普通高中办学条件和支持职业教育等发展。六是促进卫生事业发展。全年安排卫生健康事业发展资金27453万元，主要用于做好新冠病毒感染患者医疗费用保障工作，有力支持疫情防控平稳转断；发放医务人员临时性工作补助，把对医务人员的关心爱护落到实处；支持健全完善公共卫生体系建设，着力解决新冠肺炎疫情防控欠款，城乡居民基本医疗保险、基本公共卫生服务经费人均财政补助标准分别提高到每人每年640元、89元，不断提高保障水平。七是推动农林水事业发展。全年安排农林水事业发展资金77779万元。主要用于麻栗坝灌区工程建设、糖料蔗良种良法技术推广、农机购置补贴、农业产业基地配套设施建设、边境小康村建设、农村人居环境提升改造、基本农田水利设施建设、产业扶持等发展，全县农村生活环境、农业生产条件不断改善。
（五）加快推进现代财政体制建设。一是深入推进财政管理改革。以巡视巡察反馈问题整改工作为契机，不断提升财政管理效能。深入推进预算管理一体化建设，非财政拨款全部纳入部门预算统一编制，预算编制管理信息化水平不断提高。二是全面推进预决算信息公开。加大公开力度，细化公开内容，除涉密信息外，政府预决算、部门预决算和“三公”经费按要求及时进行公开，并组织开展了公开情况自查、核查、交叉专项检查、存在问题整改及排名靠后约谈等工作。三是全面加强财政预算编制工作。2023年6月启动2024-2026年中期财政规划工作，结合实际印发《陇川县2024-2026年三年中期财政规划及2024年部门预算编制实施方案》，为预算编制工作奠定坚实基础。四是深入推进国库集中支付改革。国库管理制度改革不断深化，预算执行动态监控体系、国库集中支付电子化支付建设深入推进，财政资金风险防控体系更加完善。五是推进财政存量资金管理工作。有效盘活财政存量资金，加快存量资金消化，提升资金使用效率，全年共清理收回可统筹使用的财政存量资金1042万元。六是扎实抓好国有企业改革。县属国有企业基本完成市场化转型，国有企业管理工作进一步规范。
（六）加大财政监督管理工作力度。一是加大财会监督力度。深入开展财经纪律重点问题、财政资金监管“清源行动”专项整治、重点民生资金专项整治行动，进一步提升财政管理水平。二是进一步完善非税收入征收管理制度，积极推行财政票据电子化管理，切实加强对非税收入的征收、入库、支出和财政票据使用情况的监督检查，规范非税收入收缴管理行为。三是推进采购网上申报机制，政府采购工作程序不断完善，工作效率明显提高。四是认真开展国有资产清查工作，进一步摸清了家底，资产处置更加规范，国资监管工作不断强化。五是加快推进预算绩效管理。全年共抽取2个部门、17个重点项目进行绩效再评价，将评价结果作为财政部门预算调整和支出政策存续的依据，按照奖优罚劣的原则，对绩效好的政策和项目原则上优先保障，对绩效一般的政策和项目进行督促改进，切实发挥财政资金使用效益。</t>
  </si>
  <si>
    <t>2024年主要工作计划</t>
  </si>
  <si>
    <t>（一）紧盯目标任务抓收入。一是强化税收征管工作。全面认真做好税源分析，解决好收入征管中存在的问题，努力提高一般公共预算收入中税收收入的占比。二是抓好非税收入征管。继续盘点“家底”，完善资产资源处置要素保障，细化处置变现资产资源措施，尽最大努力盘活变现资产资源。三是加大项目和资金争取力度，力争超额实现一般性转移支付收入和专项转移支付收入预算数。四是加大国有土地使用权出让工作力度，着力完成基金收入目标任务；抓住城乡建设用地“增减挂钩”、耕地占补平衡指标交易等政策机遇，做大地方财政总收入“蛋糕”，努力完成全年预算收入目标任务。  
（二）进一步优化财政支出结构。一是坚持预算法定，认真落实预算法及其实施条例规定，严格执行人大批准的预算，强化预算约束。二是从严控制一般性支出。牢固树立“过紧日子”思想，坚持勤俭办事，强化预算执行动态监控，推动厉行节约反对浪费等制度有效落实，严格控制“三公”经费，合理压缩会议费、培训费等一般性支出。三是坚决兜牢“三保”底线。强化主体责任，调整优化支出结构，优先保障基本民生政策落实、工资发放和机构运转，杜绝工资拖欠等问题发生。四是扎实做好财政衔接推进乡村振兴补助资金管理，确保资金支出进度达到国家和省州要求，提高资金使用效益，助推乡村振兴。五是加强重点支出保障。统筹各类财政资源，加大重点领域投入，确保债务还本付息等刚性支出需要，保障县委、县政府决策部署落实到位。 
（三）不断提高财政管理水平。一是推进预算管理一体化建设。加强预算管理，完善预决算信息公开机制，提高财政资金透明度。二是依法规范政府采购。严格采购预算管理，进一步规范采购行为，降低采购成本。三是加强国有资产管理。进一步完善国有资产管理制度，做好资产评估管理及国有资本经营预算的有关工作，加大行政事业单位国有资产管理指导和监督力度。四是做好预算绩效管理工作。将落实县委、县政府重大决策部署作为预算绩效管理重点，提升绩效目标和指标质量，强化绩效评价、结果应用和信息公开，加快完善全方位、全过程、全覆盖的预算绩效管理体系。
（四）进一步规范政府债务管理。一是严格执行政府债务限额管理制度。在上级下达的债务限额内积极争取地方政府新增债券，缓解财政收支矛盾，拉动固定资产投资，促进重大项目落地实施。二是多渠道筹措资金化解政府债务，杜绝新增隐性债务，切实维护好政府信誉，着力抓好债务风险防控工作。
（五）加大业务指导和监督检查力度。一是坚持依法理财。进一步完善财政制度体系，加强合法合规性审查，坚持用法律、法规、制度引领做好财政各项工作。二是着力完善内部控制制度。强化内部流程控制，建立对各类风险监督机制。三是加强对财政资金的监督检查。督促预算单位认真落实财政资金使用的主体责任，规范单位资金管理，提升财经纪律和制度的执行力，筑牢财政资金安全的“底线”和预防腐败的“红线”。
（六）积极落实过紧日子要求。认真贯彻落实中共云南省委办公厅云南省人民政府办公厅印发的《严格落实过紧日子要求切实硬化预算管理二十条措施》（云办通﹝2023﹞48号）有关要求，进一步健全党政机关过紧日子长效机制，加强对财政资源科学统筹和合理分配，更好服务保障全县高质量发展。
（七）进一步严肃财经纪律。全面总结“清源行动”、重点民生财政资金专项整治行动成果，对照专项行动查出问题清单，逐项抓好整改。全面落实预算法及其实施条例，落实落细预算管理改革各项规章制度，确保财政资金安全、财务管理规范、财经纪律严明。
（八）主动接受和积极配合预算审查监督。贯彻落实县人大及其常委会有关预算决议和审查意见，及时报告财税改革和财政重点工作进展情况，持续加强和改进财政预算管理。做好与人大代表和政协委员日常沟通交流，认真办理代表建议和委员提案，把办理建议提案同完善政策、健全机制、改进工作结合起来，推动解决群众关心、社会关注的重点难点问题。加大审计查出问题整改力度，严格落实整改责任，加强跟踪督办，保证公共资金、公共财产安全，确保惠企利民政策落实到位。</t>
  </si>
</sst>
</file>

<file path=xl/styles.xml><?xml version="1.0" encoding="utf-8"?>
<styleSheet xmlns="http://schemas.openxmlformats.org/spreadsheetml/2006/main">
  <numFmts count="3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
    <numFmt numFmtId="179" formatCode="_(&quot;$&quot;* #,##0_);_(&quot;$&quot;* \(#,##0\);_(&quot;$&quot;* &quot;-&quot;_);_(@_)"/>
    <numFmt numFmtId="180" formatCode="#,##0;\(#,##0\)"/>
    <numFmt numFmtId="181" formatCode="yy\.mm\.dd"/>
    <numFmt numFmtId="182" formatCode="_-* #,##0_-;\-* #,##0_-;_-* &quot;-&quot;_-;_-@_-"/>
    <numFmt numFmtId="183" formatCode="&quot;$&quot;#,##0.00_);[Red]\(&quot;$&quot;#,##0.00\)"/>
    <numFmt numFmtId="184" formatCode="_-&quot;$&quot;\ * #,##0_-;_-&quot;$&quot;\ * #,##0\-;_-&quot;$&quot;\ * &quot;-&quot;_-;_-@_-"/>
    <numFmt numFmtId="185" formatCode="#\ ??/??"/>
    <numFmt numFmtId="186" formatCode="&quot;$&quot;\ #,##0.00_-;[Red]&quot;$&quot;\ #,##0.00\-"/>
    <numFmt numFmtId="187" formatCode="0.0%"/>
    <numFmt numFmtId="188" formatCode="_-* #,##0.00_-;\-* #,##0.00_-;_-* &quot;-&quot;??_-;_-@_-"/>
    <numFmt numFmtId="189" formatCode="&quot;$&quot;#,##0_);[Red]\(&quot;$&quot;#,##0\)"/>
    <numFmt numFmtId="190" formatCode="#,##0.00_);[Red]\(#,##0.00\)"/>
    <numFmt numFmtId="191" formatCode="_-&quot;$&quot;\ * #,##0.00_-;_-&quot;$&quot;\ * #,##0.00\-;_-&quot;$&quot;\ * &quot;-&quot;??_-;_-@_-"/>
    <numFmt numFmtId="192" formatCode="#,##0.0_);\(#,##0.0\)"/>
    <numFmt numFmtId="193" formatCode="_(&quot;$&quot;* #,##0.00_);_(&quot;$&quot;* \(#,##0.00\);_(&quot;$&quot;* &quot;-&quot;??_);_(@_)"/>
    <numFmt numFmtId="194" formatCode="#,##0.000000"/>
    <numFmt numFmtId="195" formatCode="&quot;$&quot;\ #,##0_-;[Red]&quot;$&quot;\ #,##0\-"/>
    <numFmt numFmtId="196" formatCode="\$#,##0.00;\(\$#,##0.00\)"/>
    <numFmt numFmtId="197" formatCode="\$#,##0;\(\$#,##0\)"/>
    <numFmt numFmtId="198" formatCode="0\.0,&quot;0&quot;"/>
    <numFmt numFmtId="199" formatCode="#,##0_ "/>
    <numFmt numFmtId="200" formatCode="0_ "/>
    <numFmt numFmtId="201" formatCode="#,##0_ ;[Red]\-#,##0\ "/>
    <numFmt numFmtId="202" formatCode="_ * #,##0_ ;_ * \-#,##0_ ;_ * &quot;-&quot;??_ ;_ @_ "/>
    <numFmt numFmtId="203" formatCode="#,##0.00_ ;\-#,##0.00;;"/>
  </numFmts>
  <fonts count="146">
    <font>
      <sz val="11"/>
      <color indexed="8"/>
      <name val="宋体"/>
      <charset val="134"/>
    </font>
    <font>
      <sz val="11"/>
      <color theme="1"/>
      <name val="宋体"/>
      <charset val="134"/>
      <scheme val="minor"/>
    </font>
    <font>
      <sz val="20"/>
      <color theme="1"/>
      <name val="方正小标宋简体"/>
      <charset val="134"/>
    </font>
    <font>
      <b/>
      <sz val="14"/>
      <color theme="1"/>
      <name val="宋体"/>
      <charset val="134"/>
      <scheme val="minor"/>
    </font>
    <font>
      <sz val="10"/>
      <name val="宋体"/>
      <charset val="134"/>
    </font>
    <font>
      <b/>
      <sz val="10"/>
      <name val="宋体"/>
      <charset val="134"/>
    </font>
    <font>
      <sz val="20"/>
      <color indexed="8"/>
      <name val="方正小标宋简体"/>
      <charset val="134"/>
    </font>
    <font>
      <b/>
      <sz val="14"/>
      <color indexed="8"/>
      <name val="宋体"/>
      <charset val="134"/>
    </font>
    <font>
      <sz val="14"/>
      <color indexed="8"/>
      <name val="宋体"/>
      <charset val="134"/>
    </font>
    <font>
      <sz val="9"/>
      <color rgb="FF000000"/>
      <name val="宋体"/>
      <charset val="1"/>
    </font>
    <font>
      <sz val="10"/>
      <name val="宋体"/>
      <charset val="1"/>
    </font>
    <font>
      <sz val="11"/>
      <color indexed="8"/>
      <name val="宋体"/>
      <charset val="134"/>
      <scheme val="minor"/>
    </font>
    <font>
      <sz val="20"/>
      <name val="方正小标宋简体"/>
      <charset val="134"/>
    </font>
    <font>
      <b/>
      <sz val="20"/>
      <name val="SimSun"/>
      <charset val="134"/>
    </font>
    <font>
      <sz val="11"/>
      <name val="SimSun"/>
      <charset val="134"/>
    </font>
    <font>
      <sz val="18"/>
      <color theme="1"/>
      <name val="宋体"/>
      <charset val="134"/>
      <scheme val="minor"/>
    </font>
    <font>
      <sz val="14"/>
      <color indexed="8"/>
      <name val="宋体"/>
      <charset val="134"/>
      <scheme val="minor"/>
    </font>
    <font>
      <sz val="12"/>
      <color indexed="8"/>
      <name val="宋体"/>
      <charset val="134"/>
      <scheme val="minor"/>
    </font>
    <font>
      <b/>
      <sz val="14"/>
      <name val="SimSun"/>
      <charset val="134"/>
    </font>
    <font>
      <sz val="14"/>
      <name val="SimSun"/>
      <charset val="134"/>
    </font>
    <font>
      <sz val="12"/>
      <name val="SimSun"/>
      <charset val="134"/>
    </font>
    <font>
      <b/>
      <sz val="15"/>
      <name val="SimSun"/>
      <charset val="134"/>
    </font>
    <font>
      <sz val="9"/>
      <name val="SimSun"/>
      <charset val="134"/>
    </font>
    <font>
      <sz val="16"/>
      <name val="方正小标宋简体"/>
      <charset val="134"/>
    </font>
    <font>
      <b/>
      <sz val="14"/>
      <name val="宋体"/>
      <charset val="134"/>
    </font>
    <font>
      <sz val="14"/>
      <name val="宋体"/>
      <charset val="134"/>
    </font>
    <font>
      <sz val="12"/>
      <name val="宋体"/>
      <charset val="134"/>
    </font>
    <font>
      <sz val="12"/>
      <color indexed="8"/>
      <name val="宋体"/>
      <charset val="134"/>
    </font>
    <font>
      <b/>
      <sz val="20"/>
      <name val="方正小标宋简体"/>
      <charset val="134"/>
    </font>
    <font>
      <sz val="14"/>
      <name val="MS Serif"/>
      <charset val="0"/>
    </font>
    <font>
      <sz val="20"/>
      <name val="宋体"/>
      <charset val="134"/>
    </font>
    <font>
      <sz val="14"/>
      <name val="MS Serif"/>
      <charset val="134"/>
    </font>
    <font>
      <sz val="14"/>
      <name val="Times New Roman"/>
      <charset val="134"/>
    </font>
    <font>
      <b/>
      <sz val="14"/>
      <name val="宋体"/>
      <charset val="134"/>
      <scheme val="minor"/>
    </font>
    <font>
      <sz val="14"/>
      <name val="宋体"/>
      <charset val="134"/>
      <scheme val="minor"/>
    </font>
    <font>
      <sz val="14"/>
      <color theme="1"/>
      <name val="宋体"/>
      <charset val="134"/>
    </font>
    <font>
      <sz val="18"/>
      <color rgb="FF000000"/>
      <name val="方正小标宋简体"/>
      <charset val="134"/>
    </font>
    <font>
      <sz val="18"/>
      <color indexed="8"/>
      <name val="方正小标宋简体"/>
      <charset val="134"/>
    </font>
    <font>
      <sz val="18"/>
      <name val="宋体"/>
      <charset val="134"/>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scheme val="minor"/>
    </font>
    <font>
      <sz val="20"/>
      <color indexed="8"/>
      <name val="宋体"/>
      <charset val="134"/>
    </font>
    <font>
      <b/>
      <sz val="18"/>
      <color indexed="8"/>
      <name val="方正小标宋简体"/>
      <charset val="134"/>
    </font>
    <font>
      <sz val="11"/>
      <name val="宋体"/>
      <charset val="134"/>
    </font>
    <font>
      <sz val="18"/>
      <name val="方正小标宋简体"/>
      <charset val="134"/>
    </font>
    <font>
      <b/>
      <sz val="12"/>
      <color indexed="8"/>
      <name val="宋体"/>
      <charset val="134"/>
    </font>
    <font>
      <b/>
      <sz val="12"/>
      <color theme="1"/>
      <name val="宋体"/>
      <charset val="134"/>
    </font>
    <font>
      <sz val="12"/>
      <color theme="1"/>
      <name val="宋体"/>
      <charset val="134"/>
    </font>
    <font>
      <sz val="14"/>
      <color indexed="9"/>
      <name val="宋体"/>
      <charset val="134"/>
    </font>
    <font>
      <sz val="20"/>
      <color theme="1"/>
      <name val="方正小标宋_GBK"/>
      <charset val="134"/>
    </font>
    <font>
      <b/>
      <sz val="12"/>
      <color theme="1"/>
      <name val="宋体"/>
      <charset val="134"/>
      <scheme val="minor"/>
    </font>
    <font>
      <sz val="12"/>
      <color theme="1"/>
      <name val="宋体"/>
      <charset val="134"/>
      <scheme val="minor"/>
    </font>
    <font>
      <sz val="12"/>
      <name val="宋体"/>
      <charset val="134"/>
      <scheme val="minor"/>
    </font>
    <font>
      <sz val="14"/>
      <name val="Arial"/>
      <charset val="134"/>
    </font>
    <font>
      <b/>
      <sz val="14"/>
      <color indexed="8"/>
      <name val="方正小标宋简体"/>
      <charset val="134"/>
    </font>
    <font>
      <b/>
      <sz val="11"/>
      <color indexed="8"/>
      <name val="宋体"/>
      <charset val="134"/>
    </font>
    <font>
      <sz val="10"/>
      <color indexed="8"/>
      <name val="方正小标宋简体"/>
      <charset val="134"/>
    </font>
    <font>
      <sz val="14"/>
      <color indexed="8"/>
      <name val="方正小标宋简体"/>
      <charset val="134"/>
    </font>
    <font>
      <b/>
      <sz val="11"/>
      <color theme="1"/>
      <name val="宋体"/>
      <charset val="134"/>
      <scheme val="minor"/>
    </font>
    <font>
      <sz val="14"/>
      <name val="方正小标宋简体"/>
      <charset val="134"/>
    </font>
    <font>
      <sz val="11"/>
      <color theme="1"/>
      <name val="宋体"/>
      <charset val="134"/>
    </font>
    <font>
      <sz val="10"/>
      <name val="SimSun"/>
      <charset val="134"/>
    </font>
    <font>
      <b/>
      <sz val="10"/>
      <name val="SimSun"/>
      <charset val="134"/>
    </font>
    <font>
      <sz val="18"/>
      <name val="黑体"/>
      <charset val="134"/>
    </font>
    <font>
      <sz val="12"/>
      <color theme="0" tint="-0.15"/>
      <name val="宋体"/>
      <charset val="134"/>
    </font>
    <font>
      <b/>
      <sz val="18"/>
      <color theme="1"/>
      <name val="宋体"/>
      <charset val="134"/>
      <scheme val="minor"/>
    </font>
    <font>
      <sz val="11"/>
      <color indexed="52"/>
      <name val="宋体"/>
      <charset val="134"/>
    </font>
    <font>
      <sz val="11"/>
      <color theme="1"/>
      <name val="宋体"/>
      <charset val="0"/>
      <scheme val="minor"/>
    </font>
    <font>
      <sz val="10"/>
      <name val="Geneva"/>
      <charset val="134"/>
    </font>
    <font>
      <sz val="10"/>
      <name val="楷体"/>
      <charset val="134"/>
    </font>
    <font>
      <sz val="11"/>
      <color rgb="FF3F3F76"/>
      <name val="宋体"/>
      <charset val="0"/>
      <scheme val="minor"/>
    </font>
    <font>
      <sz val="11"/>
      <color indexed="9"/>
      <name val="宋体"/>
      <charset val="134"/>
    </font>
    <font>
      <sz val="12"/>
      <color indexed="9"/>
      <name val="宋体"/>
      <charset val="134"/>
    </font>
    <font>
      <sz val="8"/>
      <name val="Times New Roman"/>
      <charset val="134"/>
    </font>
    <font>
      <sz val="11"/>
      <color indexed="17"/>
      <name val="宋体"/>
      <charset val="134"/>
    </font>
    <font>
      <sz val="11"/>
      <color indexed="60"/>
      <name val="宋体"/>
      <charset val="134"/>
    </font>
    <font>
      <sz val="11"/>
      <color rgb="FF9C0006"/>
      <name val="宋体"/>
      <charset val="0"/>
      <scheme val="minor"/>
    </font>
    <font>
      <sz val="11"/>
      <color theme="0"/>
      <name val="宋体"/>
      <charset val="0"/>
      <scheme val="minor"/>
    </font>
    <font>
      <sz val="10"/>
      <name val="Arial"/>
      <charset val="134"/>
    </font>
    <font>
      <u/>
      <sz val="11"/>
      <color rgb="FF0000FF"/>
      <name val="宋体"/>
      <charset val="0"/>
      <scheme val="minor"/>
    </font>
    <font>
      <sz val="8"/>
      <name val="Arial"/>
      <charset val="134"/>
    </font>
    <font>
      <sz val="12"/>
      <color indexed="17"/>
      <name val="宋体"/>
      <charset val="134"/>
    </font>
    <font>
      <u/>
      <sz val="11"/>
      <color rgb="FF800080"/>
      <name val="宋体"/>
      <charset val="0"/>
      <scheme val="minor"/>
    </font>
    <font>
      <sz val="12"/>
      <color indexed="16"/>
      <name val="宋体"/>
      <charset val="134"/>
    </font>
    <font>
      <sz val="12"/>
      <name val="Times New Roman"/>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8"/>
      <color indexed="56"/>
      <name val="宋体"/>
      <charset val="134"/>
    </font>
    <font>
      <b/>
      <sz val="11"/>
      <color indexed="9"/>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1"/>
      <color indexed="52"/>
      <name val="宋体"/>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sz val="12"/>
      <name val="Times New Roman"/>
      <charset val="0"/>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2"/>
      <color rgb="FF000000"/>
      <name val="宋体"/>
      <charset val="134"/>
    </font>
  </fonts>
  <fills count="6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6">
    <xf numFmtId="0" fontId="0" fillId="0" borderId="0">
      <alignment vertical="center"/>
    </xf>
    <xf numFmtId="42" fontId="1" fillId="0" borderId="0" applyFont="0" applyFill="0" applyBorder="0" applyAlignment="0" applyProtection="0">
      <alignment vertical="center"/>
    </xf>
    <xf numFmtId="0" fontId="0" fillId="0" borderId="0">
      <alignment vertical="center"/>
    </xf>
    <xf numFmtId="0" fontId="0" fillId="0" borderId="0">
      <alignment vertical="center"/>
    </xf>
    <xf numFmtId="0" fontId="72" fillId="0" borderId="19" applyNumberFormat="0" applyFill="0" applyAlignment="0" applyProtection="0">
      <alignment vertical="center"/>
    </xf>
    <xf numFmtId="0" fontId="73" fillId="4" borderId="0" applyNumberFormat="0" applyBorder="0" applyAlignment="0" applyProtection="0">
      <alignment vertical="center"/>
    </xf>
    <xf numFmtId="44" fontId="1" fillId="0" borderId="0" applyFont="0" applyFill="0" applyBorder="0" applyAlignment="0" applyProtection="0">
      <alignment vertical="center"/>
    </xf>
    <xf numFmtId="0" fontId="74" fillId="0" borderId="0">
      <alignment vertical="center"/>
    </xf>
    <xf numFmtId="0" fontId="75" fillId="0" borderId="11" applyNumberFormat="0" applyFill="0" applyProtection="0">
      <alignment horizontal="center" vertical="center"/>
    </xf>
    <xf numFmtId="0" fontId="26" fillId="0" borderId="0">
      <alignment vertical="center"/>
    </xf>
    <xf numFmtId="0" fontId="76" fillId="5" borderId="20" applyNumberFormat="0" applyAlignment="0" applyProtection="0">
      <alignment vertical="center"/>
    </xf>
    <xf numFmtId="0" fontId="77" fillId="6" borderId="0" applyNumberFormat="0" applyBorder="0" applyAlignment="0" applyProtection="0">
      <alignment vertical="center"/>
    </xf>
    <xf numFmtId="0" fontId="78" fillId="7" borderId="0" applyNumberFormat="0" applyBorder="0" applyAlignment="0" applyProtection="0">
      <alignment vertical="center"/>
    </xf>
    <xf numFmtId="0" fontId="61" fillId="0" borderId="21" applyNumberFormat="0" applyFill="0" applyAlignment="0" applyProtection="0">
      <alignment vertical="center"/>
    </xf>
    <xf numFmtId="9" fontId="26" fillId="0" borderId="0" applyFont="0" applyFill="0" applyBorder="0" applyAlignment="0" applyProtection="0">
      <alignment vertical="center"/>
    </xf>
    <xf numFmtId="0" fontId="78" fillId="8" borderId="0" applyNumberFormat="0" applyBorder="0" applyAlignment="0" applyProtection="0">
      <alignment vertical="center"/>
    </xf>
    <xf numFmtId="0" fontId="79" fillId="0" borderId="0">
      <alignment horizontal="center" vertical="center" wrapText="1"/>
      <protection locked="0"/>
    </xf>
    <xf numFmtId="0" fontId="80" fillId="9" borderId="0" applyNumberFormat="0" applyBorder="0" applyAlignment="0" applyProtection="0">
      <alignment vertical="center"/>
    </xf>
    <xf numFmtId="0" fontId="74" fillId="0" borderId="0">
      <alignment vertical="center"/>
    </xf>
    <xf numFmtId="0" fontId="26" fillId="0" borderId="0">
      <alignment vertical="center"/>
    </xf>
    <xf numFmtId="0" fontId="27" fillId="10" borderId="0" applyNumberFormat="0" applyBorder="0" applyAlignment="0" applyProtection="0">
      <alignment vertical="center"/>
    </xf>
    <xf numFmtId="0" fontId="81" fillId="11" borderId="0" applyNumberFormat="0" applyBorder="0" applyAlignment="0" applyProtection="0">
      <alignment vertical="center"/>
    </xf>
    <xf numFmtId="0" fontId="26" fillId="0" borderId="0">
      <alignment vertical="center"/>
    </xf>
    <xf numFmtId="0" fontId="27" fillId="12" borderId="0" applyNumberFormat="0" applyBorder="0" applyAlignment="0" applyProtection="0">
      <alignment vertical="center"/>
    </xf>
    <xf numFmtId="41" fontId="1" fillId="0" borderId="0" applyFont="0" applyFill="0" applyBorder="0" applyAlignment="0" applyProtection="0">
      <alignment vertical="center"/>
    </xf>
    <xf numFmtId="0" fontId="0" fillId="0" borderId="0">
      <alignment vertical="center"/>
    </xf>
    <xf numFmtId="0" fontId="73" fillId="13" borderId="0" applyNumberFormat="0" applyBorder="0" applyAlignment="0" applyProtection="0">
      <alignment vertical="center"/>
    </xf>
    <xf numFmtId="0" fontId="82" fillId="14" borderId="0" applyNumberFormat="0" applyBorder="0" applyAlignment="0" applyProtection="0">
      <alignment vertical="center"/>
    </xf>
    <xf numFmtId="0" fontId="26" fillId="0" borderId="0">
      <alignment vertical="center"/>
    </xf>
    <xf numFmtId="43" fontId="0" fillId="0" borderId="0" applyFont="0" applyFill="0" applyBorder="0" applyAlignment="0" applyProtection="0">
      <alignment vertical="center"/>
    </xf>
    <xf numFmtId="0" fontId="83" fillId="15" borderId="0" applyNumberFormat="0" applyBorder="0" applyAlignment="0" applyProtection="0">
      <alignment vertical="center"/>
    </xf>
    <xf numFmtId="0" fontId="78" fillId="16" borderId="0" applyNumberFormat="0" applyBorder="0" applyAlignment="0" applyProtection="0">
      <alignment vertical="center"/>
    </xf>
    <xf numFmtId="181" fontId="84" fillId="0" borderId="11" applyFill="0" applyProtection="0">
      <alignment horizontal="right" vertical="center"/>
    </xf>
    <xf numFmtId="0" fontId="77" fillId="16" borderId="0" applyNumberFormat="0" applyBorder="0" applyAlignment="0" applyProtection="0">
      <alignment vertical="center"/>
    </xf>
    <xf numFmtId="0" fontId="78" fillId="17" borderId="0" applyNumberFormat="0" applyBorder="0" applyAlignment="0" applyProtection="0">
      <alignment vertical="center"/>
    </xf>
    <xf numFmtId="0" fontId="85" fillId="0" borderId="0" applyNumberFormat="0" applyFill="0" applyBorder="0" applyAlignment="0" applyProtection="0">
      <alignment vertical="center"/>
    </xf>
    <xf numFmtId="0" fontId="80" fillId="18" borderId="0" applyNumberFormat="0" applyBorder="0" applyAlignment="0" applyProtection="0">
      <alignment vertical="center"/>
    </xf>
    <xf numFmtId="0" fontId="86" fillId="10" borderId="1" applyNumberFormat="0" applyBorder="0" applyAlignment="0" applyProtection="0">
      <alignment vertical="center"/>
    </xf>
    <xf numFmtId="9" fontId="26" fillId="0" borderId="0" applyFont="0" applyFill="0" applyBorder="0" applyAlignment="0" applyProtection="0">
      <alignment vertical="center"/>
    </xf>
    <xf numFmtId="0" fontId="77" fillId="19" borderId="0" applyNumberFormat="0" applyBorder="0" applyAlignment="0" applyProtection="0">
      <alignment vertical="center"/>
    </xf>
    <xf numFmtId="0" fontId="87" fillId="9" borderId="0" applyNumberFormat="0" applyBorder="0" applyAlignment="0" applyProtection="0">
      <alignment vertical="center"/>
    </xf>
    <xf numFmtId="0" fontId="88" fillId="0" borderId="0" applyNumberFormat="0" applyFill="0" applyBorder="0" applyAlignment="0" applyProtection="0">
      <alignment vertical="center"/>
    </xf>
    <xf numFmtId="0" fontId="89" fillId="20" borderId="0" applyNumberFormat="0" applyBorder="0" applyAlignment="0" applyProtection="0">
      <alignment vertical="center"/>
    </xf>
    <xf numFmtId="0" fontId="78" fillId="8" borderId="0" applyNumberFormat="0" applyBorder="0" applyAlignment="0" applyProtection="0">
      <alignment vertical="center"/>
    </xf>
    <xf numFmtId="0" fontId="90" fillId="0" borderId="0">
      <alignment vertical="center"/>
    </xf>
    <xf numFmtId="0" fontId="77" fillId="21" borderId="0" applyNumberFormat="0" applyBorder="0" applyAlignment="0" applyProtection="0">
      <alignment vertical="center"/>
    </xf>
    <xf numFmtId="0" fontId="1" fillId="22" borderId="22" applyNumberFormat="0" applyFont="0" applyAlignment="0" applyProtection="0">
      <alignment vertical="center"/>
    </xf>
    <xf numFmtId="0" fontId="26" fillId="0" borderId="0">
      <alignment vertical="center"/>
    </xf>
    <xf numFmtId="0" fontId="83" fillId="23" borderId="0" applyNumberFormat="0" applyBorder="0" applyAlignment="0" applyProtection="0">
      <alignment vertical="center"/>
    </xf>
    <xf numFmtId="0" fontId="78" fillId="24" borderId="0" applyNumberFormat="0" applyBorder="0" applyAlignment="0" applyProtection="0">
      <alignment vertical="center"/>
    </xf>
    <xf numFmtId="0" fontId="78" fillId="16" borderId="0" applyNumberFormat="0" applyBorder="0" applyAlignment="0" applyProtection="0">
      <alignment vertical="center"/>
    </xf>
    <xf numFmtId="0" fontId="91" fillId="0" borderId="0" applyNumberFormat="0" applyFill="0" applyBorder="0" applyAlignment="0" applyProtection="0">
      <alignment vertical="center"/>
    </xf>
    <xf numFmtId="0" fontId="78" fillId="17" borderId="0" applyNumberFormat="0" applyBorder="0" applyAlignment="0" applyProtection="0">
      <alignment vertical="center"/>
    </xf>
    <xf numFmtId="9" fontId="26" fillId="0" borderId="0" applyFont="0" applyFill="0" applyBorder="0" applyAlignment="0" applyProtection="0">
      <alignment vertical="center"/>
    </xf>
    <xf numFmtId="0" fontId="92" fillId="0" borderId="0" applyNumberFormat="0" applyFill="0" applyBorder="0" applyAlignment="0" applyProtection="0">
      <alignment vertical="center"/>
    </xf>
    <xf numFmtId="0" fontId="26" fillId="0" borderId="0">
      <alignment vertical="center"/>
    </xf>
    <xf numFmtId="0" fontId="26" fillId="0" borderId="0">
      <alignment vertical="center"/>
    </xf>
    <xf numFmtId="0" fontId="93" fillId="0" borderId="0" applyNumberFormat="0" applyFill="0" applyBorder="0" applyAlignment="0" applyProtection="0">
      <alignment vertical="center"/>
    </xf>
    <xf numFmtId="0" fontId="26" fillId="0" borderId="0">
      <alignment vertical="center"/>
    </xf>
    <xf numFmtId="0" fontId="77" fillId="20" borderId="0" applyNumberFormat="0" applyBorder="0" applyAlignment="0" applyProtection="0">
      <alignment vertical="center"/>
    </xf>
    <xf numFmtId="0" fontId="94" fillId="0" borderId="0" applyNumberFormat="0" applyFill="0" applyBorder="0" applyAlignment="0" applyProtection="0">
      <alignment vertical="center"/>
    </xf>
    <xf numFmtId="0" fontId="78" fillId="24" borderId="0" applyNumberFormat="0" applyBorder="0" applyAlignment="0" applyProtection="0">
      <alignment vertical="center"/>
    </xf>
    <xf numFmtId="0" fontId="95" fillId="0" borderId="23" applyNumberFormat="0" applyFill="0" applyAlignment="0" applyProtection="0">
      <alignment vertical="center"/>
    </xf>
    <xf numFmtId="0" fontId="96" fillId="0" borderId="0" applyNumberFormat="0" applyFill="0" applyBorder="0" applyAlignment="0" applyProtection="0">
      <alignment vertical="center"/>
    </xf>
    <xf numFmtId="0" fontId="97" fillId="0" borderId="24"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98" fillId="20" borderId="0" applyNumberFormat="0" applyBorder="0" applyAlignment="0" applyProtection="0">
      <alignment vertical="center"/>
    </xf>
    <xf numFmtId="0" fontId="90" fillId="0" borderId="0">
      <alignment vertical="center"/>
    </xf>
    <xf numFmtId="0" fontId="77" fillId="20" borderId="0" applyNumberFormat="0" applyBorder="0" applyAlignment="0" applyProtection="0">
      <alignment vertical="center"/>
    </xf>
    <xf numFmtId="0" fontId="99" fillId="0" borderId="24" applyNumberFormat="0" applyFill="0" applyAlignment="0" applyProtection="0">
      <alignment vertical="center"/>
    </xf>
    <xf numFmtId="9" fontId="26" fillId="0" borderId="0" applyFont="0" applyFill="0" applyBorder="0" applyAlignment="0" applyProtection="0">
      <alignment vertical="center"/>
    </xf>
    <xf numFmtId="0" fontId="78" fillId="8" borderId="0" applyNumberFormat="0" applyBorder="0" applyAlignment="0" applyProtection="0">
      <alignment vertical="center"/>
    </xf>
    <xf numFmtId="0" fontId="83" fillId="25" borderId="0" applyNumberFormat="0" applyBorder="0" applyAlignment="0" applyProtection="0">
      <alignment vertical="center"/>
    </xf>
    <xf numFmtId="0" fontId="78" fillId="16" borderId="0" applyNumberFormat="0" applyBorder="0" applyAlignment="0" applyProtection="0">
      <alignment vertical="center"/>
    </xf>
    <xf numFmtId="0" fontId="91" fillId="0" borderId="25" applyNumberFormat="0" applyFill="0" applyAlignment="0" applyProtection="0">
      <alignment vertical="center"/>
    </xf>
    <xf numFmtId="9" fontId="26" fillId="0" borderId="0" applyFont="0" applyFill="0" applyBorder="0" applyAlignment="0" applyProtection="0">
      <alignment vertical="center"/>
    </xf>
    <xf numFmtId="0" fontId="83" fillId="26" borderId="0" applyNumberFormat="0" applyBorder="0" applyAlignment="0" applyProtection="0">
      <alignment vertical="center"/>
    </xf>
    <xf numFmtId="0" fontId="78" fillId="16" borderId="0" applyNumberFormat="0" applyBorder="0" applyAlignment="0" applyProtection="0">
      <alignment vertical="center"/>
    </xf>
    <xf numFmtId="0" fontId="100" fillId="27" borderId="26" applyNumberFormat="0" applyAlignment="0" applyProtection="0">
      <alignment vertical="center"/>
    </xf>
    <xf numFmtId="0" fontId="101" fillId="27" borderId="20" applyNumberFormat="0" applyAlignment="0" applyProtection="0">
      <alignment vertical="center"/>
    </xf>
    <xf numFmtId="0" fontId="0" fillId="24" borderId="0" applyNumberFormat="0" applyBorder="0" applyAlignment="0" applyProtection="0">
      <alignment vertical="center"/>
    </xf>
    <xf numFmtId="0" fontId="102" fillId="28" borderId="27" applyNumberFormat="0" applyAlignment="0" applyProtection="0">
      <alignment vertical="center"/>
    </xf>
    <xf numFmtId="0" fontId="73" fillId="29"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83" fillId="30" borderId="0" applyNumberFormat="0" applyBorder="0" applyAlignment="0" applyProtection="0">
      <alignment vertical="center"/>
    </xf>
    <xf numFmtId="0" fontId="103" fillId="0" borderId="0" applyNumberFormat="0" applyFill="0" applyBorder="0" applyAlignment="0" applyProtection="0">
      <alignment vertical="center"/>
    </xf>
    <xf numFmtId="0" fontId="104" fillId="0" borderId="28">
      <alignment horizontal="center" vertical="center"/>
    </xf>
    <xf numFmtId="0" fontId="105" fillId="0" borderId="29" applyNumberFormat="0" applyFill="0" applyAlignment="0" applyProtection="0">
      <alignment vertical="center"/>
    </xf>
    <xf numFmtId="0" fontId="98" fillId="31" borderId="0" applyNumberFormat="0" applyBorder="0" applyAlignment="0" applyProtection="0">
      <alignment vertical="center"/>
    </xf>
    <xf numFmtId="0" fontId="106" fillId="0" borderId="30" applyNumberFormat="0" applyFill="0" applyAlignment="0" applyProtection="0">
      <alignment vertical="center"/>
    </xf>
    <xf numFmtId="0" fontId="77" fillId="19" borderId="0" applyNumberFormat="0" applyBorder="0" applyAlignment="0" applyProtection="0">
      <alignment vertical="center"/>
    </xf>
    <xf numFmtId="0" fontId="107" fillId="32" borderId="0" applyNumberFormat="0" applyBorder="0" applyAlignment="0" applyProtection="0">
      <alignment vertical="center"/>
    </xf>
    <xf numFmtId="0" fontId="108" fillId="12" borderId="31" applyNumberFormat="0" applyAlignment="0" applyProtection="0">
      <alignment vertical="center"/>
    </xf>
    <xf numFmtId="0" fontId="109" fillId="33" borderId="0" applyNumberFormat="0" applyBorder="0" applyAlignment="0" applyProtection="0">
      <alignment vertical="center"/>
    </xf>
    <xf numFmtId="0" fontId="0" fillId="9" borderId="0" applyNumberFormat="0" applyBorder="0" applyAlignment="0" applyProtection="0">
      <alignment vertical="center"/>
    </xf>
    <xf numFmtId="0" fontId="81" fillId="11" borderId="0" applyNumberFormat="0" applyBorder="0" applyAlignment="0" applyProtection="0">
      <alignment vertical="center"/>
    </xf>
    <xf numFmtId="0" fontId="73" fillId="34" borderId="0" applyNumberFormat="0" applyBorder="0" applyAlignment="0" applyProtection="0">
      <alignment vertical="center"/>
    </xf>
    <xf numFmtId="0" fontId="72" fillId="0" borderId="19" applyNumberFormat="0" applyFill="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83" fillId="35" borderId="0" applyNumberFormat="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84" fillId="0" borderId="14" applyNumberFormat="0" applyFill="0" applyProtection="0">
      <alignment horizontal="right" vertical="center"/>
    </xf>
    <xf numFmtId="0" fontId="73" fillId="36" borderId="0" applyNumberFormat="0" applyBorder="0" applyAlignment="0" applyProtection="0">
      <alignment vertical="center"/>
    </xf>
    <xf numFmtId="0" fontId="72" fillId="0" borderId="19" applyNumberFormat="0" applyFill="0" applyAlignment="0" applyProtection="0">
      <alignment vertical="center"/>
    </xf>
    <xf numFmtId="0" fontId="0" fillId="0" borderId="0">
      <alignment vertical="center"/>
    </xf>
    <xf numFmtId="0" fontId="0" fillId="0" borderId="0">
      <alignment vertical="center"/>
    </xf>
    <xf numFmtId="0" fontId="73" fillId="37" borderId="0" applyNumberFormat="0" applyBorder="0" applyAlignment="0" applyProtection="0">
      <alignment vertical="center"/>
    </xf>
    <xf numFmtId="0" fontId="110" fillId="0" borderId="0" applyNumberFormat="0" applyFill="0" applyBorder="0" applyAlignment="0" applyProtection="0">
      <alignment vertical="center"/>
    </xf>
    <xf numFmtId="0" fontId="27" fillId="10" borderId="0" applyNumberFormat="0" applyBorder="0" applyAlignment="0" applyProtection="0">
      <alignment vertical="center"/>
    </xf>
    <xf numFmtId="0" fontId="61" fillId="0" borderId="21" applyNumberFormat="0" applyFill="0" applyAlignment="0" applyProtection="0">
      <alignment vertical="center"/>
    </xf>
    <xf numFmtId="0" fontId="73" fillId="38" borderId="0" applyNumberFormat="0" applyBorder="0" applyAlignment="0" applyProtection="0">
      <alignment vertical="center"/>
    </xf>
    <xf numFmtId="0" fontId="72" fillId="0" borderId="19" applyNumberFormat="0" applyFill="0" applyAlignment="0" applyProtection="0">
      <alignment vertical="center"/>
    </xf>
    <xf numFmtId="0" fontId="0" fillId="0" borderId="0">
      <alignment vertical="center"/>
    </xf>
    <xf numFmtId="0" fontId="0" fillId="0" borderId="0">
      <alignment vertical="center"/>
    </xf>
    <xf numFmtId="0" fontId="73" fillId="39" borderId="0" applyNumberFormat="0" applyBorder="0" applyAlignment="0" applyProtection="0">
      <alignment vertical="center"/>
    </xf>
    <xf numFmtId="0" fontId="98" fillId="31" borderId="0" applyNumberFormat="0" applyBorder="0" applyAlignment="0" applyProtection="0">
      <alignment vertical="center"/>
    </xf>
    <xf numFmtId="0" fontId="83" fillId="40" borderId="0" applyNumberFormat="0" applyBorder="0" applyAlignment="0" applyProtection="0">
      <alignment vertical="center"/>
    </xf>
    <xf numFmtId="0" fontId="27" fillId="12" borderId="0" applyNumberFormat="0" applyBorder="0" applyAlignment="0" applyProtection="0">
      <alignment vertical="center"/>
    </xf>
    <xf numFmtId="0" fontId="111" fillId="17" borderId="32" applyNumberFormat="0" applyAlignment="0" applyProtection="0">
      <alignment vertical="center"/>
    </xf>
    <xf numFmtId="0" fontId="87" fillId="9" borderId="0" applyNumberFormat="0" applyBorder="0" applyAlignment="0" applyProtection="0">
      <alignment vertical="center"/>
    </xf>
    <xf numFmtId="0" fontId="27" fillId="12" borderId="0" applyNumberFormat="0" applyBorder="0" applyAlignment="0" applyProtection="0">
      <alignment vertical="center"/>
    </xf>
    <xf numFmtId="0" fontId="26" fillId="0" borderId="0" applyNumberFormat="0" applyFont="0" applyFill="0" applyBorder="0" applyAlignment="0" applyProtection="0">
      <alignment horizontal="left" vertical="center"/>
    </xf>
    <xf numFmtId="0" fontId="83" fillId="41" borderId="0" applyNumberFormat="0" applyBorder="0" applyAlignment="0" applyProtection="0">
      <alignment vertical="center"/>
    </xf>
    <xf numFmtId="0" fontId="73" fillId="42" borderId="0" applyNumberFormat="0" applyBorder="0" applyAlignment="0" applyProtection="0">
      <alignment vertical="center"/>
    </xf>
    <xf numFmtId="0" fontId="72" fillId="0" borderId="19" applyNumberFormat="0" applyFill="0" applyAlignment="0" applyProtection="0">
      <alignment vertical="center"/>
    </xf>
    <xf numFmtId="0" fontId="0" fillId="0" borderId="0">
      <alignment vertical="center"/>
    </xf>
    <xf numFmtId="0" fontId="0" fillId="0" borderId="0">
      <alignment vertical="center"/>
    </xf>
    <xf numFmtId="0" fontId="73" fillId="43" borderId="0" applyNumberFormat="0" applyBorder="0" applyAlignment="0" applyProtection="0">
      <alignment vertical="center"/>
    </xf>
    <xf numFmtId="0" fontId="83" fillId="44" borderId="0" applyNumberFormat="0" applyBorder="0" applyAlignment="0" applyProtection="0">
      <alignment vertical="center"/>
    </xf>
    <xf numFmtId="0" fontId="26" fillId="0" borderId="0">
      <alignment vertical="center"/>
    </xf>
    <xf numFmtId="0" fontId="77" fillId="12" borderId="0" applyNumberFormat="0" applyBorder="0" applyAlignment="0" applyProtection="0">
      <alignment vertical="center"/>
    </xf>
    <xf numFmtId="0" fontId="73" fillId="45" borderId="0" applyNumberFormat="0" applyBorder="0" applyAlignment="0" applyProtection="0">
      <alignment vertical="center"/>
    </xf>
    <xf numFmtId="0" fontId="95" fillId="0" borderId="23" applyNumberFormat="0" applyFill="0" applyAlignment="0" applyProtection="0">
      <alignment vertical="center"/>
    </xf>
    <xf numFmtId="0" fontId="83" fillId="46" borderId="0" applyNumberFormat="0" applyBorder="0" applyAlignment="0" applyProtection="0">
      <alignment vertical="center"/>
    </xf>
    <xf numFmtId="0" fontId="78" fillId="16" borderId="0" applyNumberFormat="0" applyBorder="0" applyAlignment="0" applyProtection="0">
      <alignment vertical="center"/>
    </xf>
    <xf numFmtId="0" fontId="83" fillId="47" borderId="0" applyNumberFormat="0" applyBorder="0" applyAlignment="0" applyProtection="0">
      <alignment vertical="center"/>
    </xf>
    <xf numFmtId="0" fontId="73" fillId="48" borderId="0" applyNumberFormat="0" applyBorder="0" applyAlignment="0" applyProtection="0">
      <alignment vertical="center"/>
    </xf>
    <xf numFmtId="0" fontId="112" fillId="0" borderId="0">
      <alignment vertical="center"/>
    </xf>
    <xf numFmtId="0" fontId="95" fillId="0" borderId="23" applyNumberFormat="0" applyFill="0" applyAlignment="0" applyProtection="0">
      <alignment vertical="center"/>
    </xf>
    <xf numFmtId="0" fontId="83" fillId="49" borderId="0" applyNumberFormat="0" applyBorder="0" applyAlignment="0" applyProtection="0">
      <alignment vertical="center"/>
    </xf>
    <xf numFmtId="0" fontId="78" fillId="16" borderId="0" applyNumberFormat="0" applyBorder="0" applyAlignment="0" applyProtection="0">
      <alignment vertical="center"/>
    </xf>
    <xf numFmtId="0" fontId="74" fillId="0" borderId="0">
      <alignment vertical="center"/>
    </xf>
    <xf numFmtId="0" fontId="26" fillId="0" borderId="0">
      <alignment vertical="center"/>
    </xf>
    <xf numFmtId="0" fontId="27" fillId="10" borderId="0" applyNumberFormat="0" applyBorder="0" applyAlignment="0" applyProtection="0">
      <alignment vertical="center"/>
    </xf>
    <xf numFmtId="0" fontId="81" fillId="11" borderId="0" applyNumberFormat="0" applyBorder="0" applyAlignment="0" applyProtection="0">
      <alignment vertical="center"/>
    </xf>
    <xf numFmtId="0" fontId="90" fillId="0" borderId="0">
      <alignment vertical="center"/>
    </xf>
    <xf numFmtId="0" fontId="112" fillId="0" borderId="0">
      <alignment vertical="center"/>
    </xf>
    <xf numFmtId="0" fontId="112" fillId="0" borderId="0">
      <alignment vertical="center"/>
    </xf>
    <xf numFmtId="0" fontId="90" fillId="0" borderId="0">
      <alignment vertical="center"/>
    </xf>
    <xf numFmtId="0" fontId="74" fillId="0" borderId="0">
      <alignment vertical="center"/>
    </xf>
    <xf numFmtId="0" fontId="27" fillId="10" borderId="0" applyNumberFormat="0" applyBorder="0" applyAlignment="0" applyProtection="0">
      <alignment vertical="center"/>
    </xf>
    <xf numFmtId="9" fontId="26" fillId="0" borderId="0" applyFont="0" applyFill="0" applyBorder="0" applyAlignment="0" applyProtection="0">
      <alignment vertical="center"/>
    </xf>
    <xf numFmtId="0" fontId="74" fillId="0" borderId="0">
      <alignmen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74" fillId="0" borderId="0">
      <alignment vertical="center"/>
    </xf>
    <xf numFmtId="9" fontId="26" fillId="0" borderId="0" applyFont="0" applyFill="0" applyBorder="0" applyAlignment="0" applyProtection="0">
      <alignment vertical="center"/>
    </xf>
    <xf numFmtId="49" fontId="26" fillId="0" borderId="0" applyFont="0" applyFill="0" applyBorder="0" applyAlignment="0" applyProtection="0">
      <alignment vertical="center"/>
    </xf>
    <xf numFmtId="0" fontId="113" fillId="0" borderId="0" applyNumberFormat="0" applyFill="0" applyBorder="0" applyAlignment="0" applyProtection="0">
      <alignment vertical="top"/>
      <protection locked="0"/>
    </xf>
    <xf numFmtId="0" fontId="0" fillId="0" borderId="0">
      <alignment vertical="center"/>
    </xf>
    <xf numFmtId="0" fontId="90" fillId="0" borderId="0">
      <alignment vertical="center"/>
    </xf>
    <xf numFmtId="0" fontId="74" fillId="0" borderId="0">
      <alignment vertical="center"/>
    </xf>
    <xf numFmtId="0" fontId="26" fillId="0" borderId="0">
      <alignment vertical="center"/>
    </xf>
    <xf numFmtId="0" fontId="27" fillId="10" borderId="0" applyNumberFormat="0" applyBorder="0" applyAlignment="0" applyProtection="0">
      <alignment vertical="center"/>
    </xf>
    <xf numFmtId="0" fontId="81" fillId="11" borderId="0" applyNumberFormat="0" applyBorder="0" applyAlignment="0" applyProtection="0">
      <alignment vertical="center"/>
    </xf>
    <xf numFmtId="0" fontId="114" fillId="20" borderId="0" applyNumberFormat="0" applyBorder="0" applyAlignment="0" applyProtection="0">
      <alignment vertical="center"/>
    </xf>
    <xf numFmtId="0" fontId="74" fillId="0" borderId="0">
      <alignment vertical="center"/>
    </xf>
    <xf numFmtId="0" fontId="26" fillId="0" borderId="0">
      <alignment vertical="center"/>
    </xf>
    <xf numFmtId="9" fontId="26" fillId="0" borderId="0" applyFont="0" applyFill="0" applyBorder="0" applyAlignment="0" applyProtection="0">
      <alignment vertical="center"/>
    </xf>
    <xf numFmtId="0" fontId="74" fillId="0" borderId="0">
      <alignment vertical="center"/>
    </xf>
    <xf numFmtId="49" fontId="26" fillId="0" borderId="0" applyFont="0" applyFill="0" applyBorder="0" applyAlignment="0" applyProtection="0">
      <alignment vertical="center"/>
    </xf>
    <xf numFmtId="0" fontId="113" fillId="0" borderId="0" applyNumberFormat="0" applyFill="0" applyBorder="0" applyAlignment="0" applyProtection="0">
      <alignment vertical="top"/>
      <protection locked="0"/>
    </xf>
    <xf numFmtId="0" fontId="78" fillId="8" borderId="0" applyNumberFormat="0" applyBorder="0" applyAlignment="0" applyProtection="0">
      <alignment vertical="center"/>
    </xf>
    <xf numFmtId="0" fontId="26" fillId="0" borderId="0">
      <alignment vertical="center"/>
    </xf>
    <xf numFmtId="0" fontId="74" fillId="0" borderId="0">
      <alignment vertical="center"/>
    </xf>
    <xf numFmtId="0" fontId="78" fillId="24" borderId="0" applyNumberFormat="0" applyBorder="0" applyAlignment="0" applyProtection="0">
      <alignment vertical="center"/>
    </xf>
    <xf numFmtId="0" fontId="26" fillId="0" borderId="0">
      <alignment vertical="center"/>
    </xf>
    <xf numFmtId="0" fontId="74" fillId="0" borderId="0">
      <alignment vertical="center"/>
    </xf>
    <xf numFmtId="0" fontId="74" fillId="0" borderId="0">
      <alignment vertical="center"/>
    </xf>
    <xf numFmtId="10" fontId="26" fillId="0" borderId="0" applyFont="0" applyFill="0" applyBorder="0" applyAlignment="0" applyProtection="0">
      <alignment vertical="center"/>
    </xf>
    <xf numFmtId="9" fontId="26" fillId="0" borderId="0" applyFont="0" applyFill="0" applyBorder="0" applyAlignment="0" applyProtection="0">
      <alignment vertical="center"/>
    </xf>
    <xf numFmtId="0" fontId="74" fillId="0" borderId="0">
      <alignment vertical="center"/>
    </xf>
    <xf numFmtId="0" fontId="115" fillId="0" borderId="33" applyNumberFormat="0" applyFill="0" applyAlignment="0" applyProtection="0">
      <alignment vertical="center"/>
    </xf>
    <xf numFmtId="0" fontId="74" fillId="0" borderId="0">
      <alignment vertical="center"/>
    </xf>
    <xf numFmtId="0" fontId="74" fillId="0" borderId="0">
      <alignment vertical="center"/>
    </xf>
    <xf numFmtId="0" fontId="113" fillId="0" borderId="0" applyNumberFormat="0" applyFill="0" applyBorder="0" applyAlignment="0" applyProtection="0">
      <alignment vertical="top"/>
      <protection locked="0"/>
    </xf>
    <xf numFmtId="0" fontId="78" fillId="8" borderId="0" applyNumberFormat="0" applyBorder="0" applyAlignment="0" applyProtection="0">
      <alignment vertical="center"/>
    </xf>
    <xf numFmtId="0" fontId="74" fillId="0" borderId="0">
      <alignment vertical="center"/>
    </xf>
    <xf numFmtId="0" fontId="84" fillId="0" borderId="0">
      <alignment vertical="center"/>
    </xf>
    <xf numFmtId="0" fontId="78" fillId="7" borderId="0" applyNumberFormat="0" applyBorder="0" applyAlignment="0" applyProtection="0">
      <alignment vertical="center"/>
    </xf>
    <xf numFmtId="0" fontId="90" fillId="0" borderId="0">
      <alignment vertical="center"/>
    </xf>
    <xf numFmtId="0" fontId="116" fillId="0" borderId="0" applyNumberFormat="0" applyFill="0" applyBorder="0" applyAlignment="0" applyProtection="0">
      <alignment vertical="center"/>
    </xf>
    <xf numFmtId="0" fontId="0" fillId="9" borderId="0" applyNumberFormat="0" applyBorder="0" applyAlignment="0" applyProtection="0">
      <alignment vertical="center"/>
    </xf>
    <xf numFmtId="0" fontId="72" fillId="0" borderId="19" applyNumberFormat="0" applyFill="0" applyAlignment="0" applyProtection="0">
      <alignment vertical="center"/>
    </xf>
    <xf numFmtId="0" fontId="26" fillId="0" borderId="0">
      <alignment vertical="center"/>
    </xf>
    <xf numFmtId="0" fontId="0" fillId="9" borderId="0" applyNumberFormat="0" applyBorder="0" applyAlignment="0" applyProtection="0">
      <alignment vertical="center"/>
    </xf>
    <xf numFmtId="0" fontId="77" fillId="50" borderId="0" applyNumberFormat="0" applyBorder="0" applyAlignment="0" applyProtection="0">
      <alignment vertical="center"/>
    </xf>
    <xf numFmtId="0" fontId="0" fillId="51" borderId="0" applyNumberFormat="0" applyBorder="0" applyAlignment="0" applyProtection="0">
      <alignment vertical="center"/>
    </xf>
    <xf numFmtId="0" fontId="27" fillId="51"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77" fillId="52" borderId="0" applyNumberFormat="0" applyBorder="0" applyAlignment="0" applyProtection="0">
      <alignment vertical="center"/>
    </xf>
    <xf numFmtId="0" fontId="26" fillId="0" borderId="0">
      <alignment vertical="center"/>
    </xf>
    <xf numFmtId="0" fontId="0" fillId="10" borderId="0" applyNumberFormat="0" applyBorder="0" applyAlignment="0" applyProtection="0">
      <alignment vertical="center"/>
    </xf>
    <xf numFmtId="0" fontId="81" fillId="11" borderId="0" applyNumberFormat="0" applyBorder="0" applyAlignment="0" applyProtection="0">
      <alignment vertical="center"/>
    </xf>
    <xf numFmtId="0" fontId="0" fillId="10" borderId="0" applyNumberFormat="0" applyBorder="0" applyAlignment="0" applyProtection="0">
      <alignment vertical="center"/>
    </xf>
    <xf numFmtId="0" fontId="26" fillId="0" borderId="0">
      <alignment vertical="center"/>
    </xf>
    <xf numFmtId="0" fontId="0" fillId="18" borderId="0" applyNumberFormat="0" applyBorder="0" applyAlignment="0" applyProtection="0">
      <alignment vertical="center"/>
    </xf>
    <xf numFmtId="184" fontId="26" fillId="0" borderId="0" applyFont="0" applyFill="0" applyBorder="0" applyAlignment="0" applyProtection="0">
      <alignment vertical="center"/>
    </xf>
    <xf numFmtId="0" fontId="26" fillId="0" borderId="0">
      <alignment vertical="center"/>
    </xf>
    <xf numFmtId="0" fontId="0" fillId="18" borderId="0" applyNumberFormat="0" applyBorder="0" applyAlignment="0" applyProtection="0">
      <alignment vertical="center"/>
    </xf>
    <xf numFmtId="0" fontId="26" fillId="0" borderId="0">
      <alignment vertical="center"/>
    </xf>
    <xf numFmtId="0" fontId="0" fillId="31" borderId="0" applyNumberFormat="0" applyBorder="0" applyAlignment="0" applyProtection="0">
      <alignment vertical="center"/>
    </xf>
    <xf numFmtId="0" fontId="78" fillId="5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7" fillId="10" borderId="0" applyNumberFormat="0" applyBorder="0" applyAlignment="0" applyProtection="0">
      <alignment vertical="center"/>
    </xf>
    <xf numFmtId="0" fontId="0" fillId="52" borderId="0" applyNumberFormat="0" applyBorder="0" applyAlignment="0" applyProtection="0">
      <alignment vertical="center"/>
    </xf>
    <xf numFmtId="0" fontId="92" fillId="0" borderId="0" applyNumberFormat="0" applyFill="0" applyBorder="0" applyAlignment="0" applyProtection="0">
      <alignment vertical="center"/>
    </xf>
    <xf numFmtId="0" fontId="0" fillId="11" borderId="0" applyNumberFormat="0" applyBorder="0" applyAlignment="0" applyProtection="0">
      <alignment vertical="center"/>
    </xf>
    <xf numFmtId="0" fontId="26" fillId="0" borderId="0">
      <alignment vertical="center"/>
    </xf>
    <xf numFmtId="0" fontId="0" fillId="11" borderId="0" applyNumberFormat="0" applyBorder="0" applyAlignment="0" applyProtection="0">
      <alignment vertical="center"/>
    </xf>
    <xf numFmtId="0" fontId="117" fillId="0" borderId="1">
      <alignment horizontal="left" vertical="center"/>
    </xf>
    <xf numFmtId="0" fontId="0" fillId="24" borderId="0" applyNumberFormat="0" applyBorder="0" applyAlignment="0" applyProtection="0">
      <alignment vertical="center"/>
    </xf>
    <xf numFmtId="0" fontId="78" fillId="8" borderId="0" applyNumberFormat="0" applyBorder="0" applyAlignment="0" applyProtection="0">
      <alignment vertical="center"/>
    </xf>
    <xf numFmtId="0" fontId="26" fillId="0" borderId="0">
      <alignment vertical="center"/>
    </xf>
    <xf numFmtId="0" fontId="0" fillId="20" borderId="0" applyNumberFormat="0" applyBorder="0" applyAlignment="0" applyProtection="0">
      <alignment vertical="center"/>
    </xf>
    <xf numFmtId="0" fontId="26" fillId="0" borderId="0">
      <alignment vertical="center"/>
    </xf>
    <xf numFmtId="0" fontId="0" fillId="20" borderId="0" applyNumberFormat="0" applyBorder="0" applyAlignment="0" applyProtection="0">
      <alignment vertical="center"/>
    </xf>
    <xf numFmtId="0" fontId="4" fillId="0" borderId="0">
      <alignment vertical="center"/>
    </xf>
    <xf numFmtId="0" fontId="0" fillId="21" borderId="0" applyNumberFormat="0" applyBorder="0" applyAlignment="0" applyProtection="0">
      <alignment vertical="center"/>
    </xf>
    <xf numFmtId="0" fontId="4" fillId="0" borderId="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118" fillId="12" borderId="34" applyNumberFormat="0" applyAlignment="0" applyProtection="0">
      <alignment vertical="center"/>
    </xf>
    <xf numFmtId="0" fontId="26" fillId="0" borderId="0">
      <alignment vertical="center"/>
    </xf>
    <xf numFmtId="0" fontId="27" fillId="10" borderId="0" applyNumberFormat="0" applyBorder="0" applyAlignment="0" applyProtection="0">
      <alignment vertical="center"/>
    </xf>
    <xf numFmtId="0" fontId="80" fillId="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77" fillId="54" borderId="0" applyNumberFormat="0" applyBorder="0" applyAlignment="0" applyProtection="0">
      <alignment vertical="center"/>
    </xf>
    <xf numFmtId="0" fontId="118" fillId="12" borderId="34" applyNumberFormat="0" applyAlignment="0" applyProtection="0">
      <alignment vertical="center"/>
    </xf>
    <xf numFmtId="0" fontId="80" fillId="9" borderId="0" applyNumberFormat="0" applyBorder="0" applyAlignment="0" applyProtection="0">
      <alignment vertical="center"/>
    </xf>
    <xf numFmtId="0" fontId="0" fillId="24" borderId="0" applyNumberFormat="0" applyBorder="0" applyAlignment="0" applyProtection="0">
      <alignment vertical="center"/>
    </xf>
    <xf numFmtId="0" fontId="81" fillId="11" borderId="0" applyNumberFormat="0" applyBorder="0" applyAlignment="0" applyProtection="0">
      <alignment vertical="center"/>
    </xf>
    <xf numFmtId="9" fontId="26" fillId="0" borderId="0" applyFont="0" applyFill="0" applyBorder="0" applyAlignment="0" applyProtection="0">
      <alignment vertical="center"/>
    </xf>
    <xf numFmtId="0" fontId="80" fillId="9" borderId="0" applyNumberFormat="0" applyBorder="0" applyAlignment="0" applyProtection="0">
      <alignment vertical="center"/>
    </xf>
    <xf numFmtId="0" fontId="0" fillId="18" borderId="0" applyNumberFormat="0" applyBorder="0" applyAlignment="0" applyProtection="0">
      <alignment vertical="center"/>
    </xf>
    <xf numFmtId="0" fontId="115" fillId="0" borderId="33" applyNumberFormat="0" applyFill="0" applyAlignment="0" applyProtection="0">
      <alignment vertical="center"/>
    </xf>
    <xf numFmtId="0" fontId="0" fillId="18" borderId="0" applyNumberFormat="0" applyBorder="0" applyAlignment="0" applyProtection="0">
      <alignment vertical="center"/>
    </xf>
    <xf numFmtId="0" fontId="78" fillId="55" borderId="0" applyNumberFormat="0" applyBorder="0" applyAlignment="0" applyProtection="0">
      <alignment vertical="center"/>
    </xf>
    <xf numFmtId="0" fontId="81" fillId="11" borderId="0" applyNumberFormat="0" applyBorder="0" applyAlignment="0" applyProtection="0">
      <alignment vertical="center"/>
    </xf>
    <xf numFmtId="9" fontId="26" fillId="0" borderId="0" applyFont="0" applyFill="0" applyBorder="0" applyAlignment="0" applyProtection="0">
      <alignment vertical="center"/>
    </xf>
    <xf numFmtId="0" fontId="80" fillId="9" borderId="0" applyNumberFormat="0" applyBorder="0" applyAlignment="0" applyProtection="0">
      <alignment vertical="center"/>
    </xf>
    <xf numFmtId="0" fontId="0" fillId="56" borderId="0" applyNumberFormat="0" applyBorder="0" applyAlignment="0" applyProtection="0">
      <alignment vertical="center"/>
    </xf>
    <xf numFmtId="0" fontId="77" fillId="11" borderId="0" applyNumberFormat="0" applyBorder="0" applyAlignment="0" applyProtection="0">
      <alignment vertical="center"/>
    </xf>
    <xf numFmtId="0" fontId="108" fillId="12" borderId="31" applyNumberFormat="0" applyAlignment="0" applyProtection="0">
      <alignment vertical="center"/>
    </xf>
    <xf numFmtId="0" fontId="78" fillId="16" borderId="0" applyNumberFormat="0" applyBorder="0" applyAlignment="0" applyProtection="0">
      <alignment vertical="center"/>
    </xf>
    <xf numFmtId="0" fontId="77" fillId="11" borderId="0" applyNumberFormat="0" applyBorder="0" applyAlignment="0" applyProtection="0">
      <alignment vertical="center"/>
    </xf>
    <xf numFmtId="0" fontId="77" fillId="11" borderId="0" applyNumberFormat="0" applyBorder="0" applyAlignment="0" applyProtection="0">
      <alignment vertical="center"/>
    </xf>
    <xf numFmtId="0" fontId="80" fillId="9" borderId="0" applyNumberFormat="0" applyBorder="0" applyAlignment="0" applyProtection="0">
      <alignment vertical="center"/>
    </xf>
    <xf numFmtId="0" fontId="103" fillId="0" borderId="35" applyNumberFormat="0" applyFill="0" applyAlignment="0" applyProtection="0">
      <alignment vertical="center"/>
    </xf>
    <xf numFmtId="0" fontId="84" fillId="0" borderId="14" applyNumberFormat="0" applyFill="0" applyProtection="0">
      <alignment horizontal="left" vertical="center"/>
    </xf>
    <xf numFmtId="0" fontId="77" fillId="11" borderId="0" applyNumberFormat="0" applyBorder="0" applyAlignment="0" applyProtection="0">
      <alignment vertical="center"/>
    </xf>
    <xf numFmtId="9" fontId="26" fillId="0" borderId="0" applyFont="0" applyFill="0" applyBorder="0" applyAlignment="0" applyProtection="0">
      <alignment vertical="center"/>
    </xf>
    <xf numFmtId="0" fontId="77" fillId="57" borderId="0" applyNumberFormat="0" applyBorder="0" applyAlignment="0" applyProtection="0">
      <alignment vertical="center"/>
    </xf>
    <xf numFmtId="0" fontId="77" fillId="57" borderId="0" applyNumberFormat="0" applyBorder="0" applyAlignment="0" applyProtection="0">
      <alignment vertical="center"/>
    </xf>
    <xf numFmtId="177" fontId="0" fillId="0" borderId="0" applyFont="0" applyFill="0" applyBorder="0" applyAlignment="0" applyProtection="0">
      <alignment vertical="center"/>
    </xf>
    <xf numFmtId="0" fontId="77" fillId="20" borderId="0" applyNumberFormat="0" applyBorder="0" applyAlignment="0" applyProtection="0">
      <alignment vertical="center"/>
    </xf>
    <xf numFmtId="0" fontId="108" fillId="12" borderId="31" applyNumberFormat="0" applyAlignment="0" applyProtection="0">
      <alignment vertical="center"/>
    </xf>
    <xf numFmtId="0" fontId="26" fillId="0" borderId="0">
      <alignment vertical="center"/>
    </xf>
    <xf numFmtId="0" fontId="78" fillId="16" borderId="0" applyNumberFormat="0" applyBorder="0" applyAlignment="0" applyProtection="0">
      <alignment vertical="center"/>
    </xf>
    <xf numFmtId="0" fontId="0" fillId="0" borderId="0">
      <alignment vertical="center"/>
    </xf>
    <xf numFmtId="0" fontId="77" fillId="20" borderId="0" applyNumberFormat="0" applyBorder="0" applyAlignment="0" applyProtection="0">
      <alignment vertical="center"/>
    </xf>
    <xf numFmtId="0" fontId="78" fillId="52" borderId="0" applyNumberFormat="0" applyBorder="0" applyAlignment="0" applyProtection="0">
      <alignment vertical="center"/>
    </xf>
    <xf numFmtId="0" fontId="0" fillId="0" borderId="0">
      <alignment vertical="center"/>
    </xf>
    <xf numFmtId="0" fontId="0" fillId="10" borderId="36" applyNumberFormat="0" applyFont="0" applyAlignment="0" applyProtection="0">
      <alignment vertical="center"/>
    </xf>
    <xf numFmtId="0" fontId="77" fillId="21" borderId="0" applyNumberFormat="0" applyBorder="0" applyAlignment="0" applyProtection="0">
      <alignment vertical="center"/>
    </xf>
    <xf numFmtId="0" fontId="77" fillId="52" borderId="0" applyNumberFormat="0" applyBorder="0" applyAlignment="0" applyProtection="0">
      <alignment vertical="center"/>
    </xf>
    <xf numFmtId="0" fontId="78" fillId="16" borderId="0" applyNumberFormat="0" applyBorder="0" applyAlignment="0" applyProtection="0">
      <alignment vertical="center"/>
    </xf>
    <xf numFmtId="0" fontId="77" fillId="52" borderId="0" applyNumberFormat="0" applyBorder="0" applyAlignment="0" applyProtection="0">
      <alignment vertical="center"/>
    </xf>
    <xf numFmtId="0" fontId="77" fillId="52" borderId="0" applyNumberFormat="0" applyBorder="0" applyAlignment="0" applyProtection="0">
      <alignment vertical="center"/>
    </xf>
    <xf numFmtId="0" fontId="77" fillId="53" borderId="0" applyNumberFormat="0" applyBorder="0" applyAlignment="0" applyProtection="0">
      <alignment vertical="center"/>
    </xf>
    <xf numFmtId="0" fontId="27" fillId="51" borderId="0" applyNumberFormat="0" applyBorder="0" applyAlignment="0" applyProtection="0">
      <alignment vertical="center"/>
    </xf>
    <xf numFmtId="0" fontId="77" fillId="53" borderId="0" applyNumberFormat="0" applyBorder="0" applyAlignment="0" applyProtection="0">
      <alignment vertical="center"/>
    </xf>
    <xf numFmtId="0" fontId="61" fillId="0" borderId="21" applyNumberFormat="0" applyFill="0" applyAlignment="0" applyProtection="0">
      <alignment vertical="center"/>
    </xf>
    <xf numFmtId="0" fontId="27" fillId="51" borderId="0" applyNumberFormat="0" applyBorder="0" applyAlignment="0" applyProtection="0">
      <alignment vertical="center"/>
    </xf>
    <xf numFmtId="0" fontId="77" fillId="19" borderId="0" applyNumberFormat="0" applyBorder="0" applyAlignment="0" applyProtection="0">
      <alignment vertical="center"/>
    </xf>
    <xf numFmtId="0" fontId="78" fillId="16" borderId="0" applyNumberFormat="0" applyBorder="0" applyAlignment="0" applyProtection="0">
      <alignment vertical="center"/>
    </xf>
    <xf numFmtId="0" fontId="77" fillId="19" borderId="0" applyNumberFormat="0" applyBorder="0" applyAlignment="0" applyProtection="0">
      <alignment vertical="center"/>
    </xf>
    <xf numFmtId="0" fontId="84" fillId="0" borderId="0" applyProtection="0">
      <alignment vertical="center"/>
    </xf>
    <xf numFmtId="0" fontId="26" fillId="0" borderId="0">
      <alignment vertical="center"/>
    </xf>
    <xf numFmtId="0" fontId="77" fillId="54" borderId="0" applyNumberFormat="0" applyBorder="0" applyAlignment="0" applyProtection="0">
      <alignment vertical="center"/>
    </xf>
    <xf numFmtId="0" fontId="77" fillId="12" borderId="0" applyNumberFormat="0" applyBorder="0" applyAlignment="0" applyProtection="0">
      <alignment vertical="center"/>
    </xf>
    <xf numFmtId="0" fontId="95" fillId="0" borderId="23" applyNumberFormat="0" applyFill="0" applyAlignment="0" applyProtection="0">
      <alignment vertical="center"/>
    </xf>
    <xf numFmtId="0" fontId="4" fillId="0" borderId="0">
      <alignment vertical="center"/>
    </xf>
    <xf numFmtId="0" fontId="26" fillId="0" borderId="0">
      <alignment vertical="center"/>
    </xf>
    <xf numFmtId="0" fontId="77" fillId="12" borderId="0" applyNumberFormat="0" applyBorder="0" applyAlignment="0" applyProtection="0">
      <alignment vertical="center"/>
    </xf>
    <xf numFmtId="0" fontId="26" fillId="0" borderId="0">
      <alignment vertical="center"/>
    </xf>
    <xf numFmtId="0" fontId="77" fillId="12"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77" fillId="7" borderId="0" applyNumberFormat="0" applyBorder="0" applyAlignment="0" applyProtection="0">
      <alignment vertical="center"/>
    </xf>
    <xf numFmtId="0" fontId="26" fillId="0" borderId="0">
      <alignment vertical="center"/>
    </xf>
    <xf numFmtId="0" fontId="77" fillId="7" borderId="0" applyNumberFormat="0" applyBorder="0" applyAlignment="0" applyProtection="0">
      <alignment vertical="center"/>
    </xf>
    <xf numFmtId="0" fontId="26" fillId="0" borderId="0" applyNumberFormat="0" applyFill="0" applyBorder="0" applyAlignment="0" applyProtection="0">
      <alignment vertical="center"/>
    </xf>
    <xf numFmtId="0" fontId="77" fillId="7" borderId="0" applyNumberFormat="0" applyBorder="0" applyAlignment="0" applyProtection="0">
      <alignment vertical="center"/>
    </xf>
    <xf numFmtId="0" fontId="77" fillId="7" borderId="0" applyNumberFormat="0" applyBorder="0" applyAlignment="0" applyProtection="0">
      <alignment vertical="center"/>
    </xf>
    <xf numFmtId="0" fontId="77" fillId="8" borderId="0" applyNumberFormat="0" applyBorder="0" applyAlignment="0" applyProtection="0">
      <alignment vertical="center"/>
    </xf>
    <xf numFmtId="0" fontId="119" fillId="0" borderId="17">
      <alignment horizontal="left" vertical="center"/>
    </xf>
    <xf numFmtId="0" fontId="77" fillId="7" borderId="0" applyNumberFormat="0" applyBorder="0" applyAlignment="0" applyProtection="0">
      <alignment vertical="center"/>
    </xf>
    <xf numFmtId="0" fontId="119" fillId="0" borderId="17">
      <alignment horizontal="left" vertical="center"/>
    </xf>
    <xf numFmtId="0" fontId="77" fillId="7" borderId="0" applyNumberFormat="0" applyBorder="0" applyAlignment="0" applyProtection="0">
      <alignment vertical="center"/>
    </xf>
    <xf numFmtId="0" fontId="77" fillId="16" borderId="0" applyNumberFormat="0" applyBorder="0" applyAlignment="0" applyProtection="0">
      <alignment vertical="center"/>
    </xf>
    <xf numFmtId="0" fontId="112" fillId="0" borderId="0">
      <alignment vertical="center"/>
      <protection locked="0"/>
    </xf>
    <xf numFmtId="0" fontId="77" fillId="50" borderId="0" applyNumberFormat="0" applyBorder="0" applyAlignment="0" applyProtection="0">
      <alignment vertical="center"/>
    </xf>
    <xf numFmtId="0" fontId="27" fillId="51" borderId="0" applyNumberFormat="0" applyBorder="0" applyAlignment="0" applyProtection="0">
      <alignment vertical="center"/>
    </xf>
    <xf numFmtId="0" fontId="78" fillId="8" borderId="0" applyNumberFormat="0" applyBorder="0" applyAlignment="0" applyProtection="0">
      <alignment vertical="center"/>
    </xf>
    <xf numFmtId="0" fontId="27" fillId="51" borderId="0" applyNumberFormat="0" applyBorder="0" applyAlignment="0" applyProtection="0">
      <alignment vertical="center"/>
    </xf>
    <xf numFmtId="0" fontId="26" fillId="0" borderId="0">
      <alignment vertical="center"/>
    </xf>
    <xf numFmtId="0" fontId="27" fillId="18"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110" fillId="0" borderId="0" applyNumberFormat="0" applyFill="0" applyBorder="0" applyAlignment="0" applyProtection="0">
      <alignment vertical="center"/>
    </xf>
    <xf numFmtId="0" fontId="78" fillId="16"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27" fillId="51" borderId="0" applyNumberFormat="0" applyBorder="0" applyAlignment="0" applyProtection="0">
      <alignment vertical="center"/>
    </xf>
    <xf numFmtId="0" fontId="104" fillId="0" borderId="28">
      <alignment horizontal="center" vertical="center"/>
    </xf>
    <xf numFmtId="0" fontId="78" fillId="24" borderId="0" applyNumberFormat="0" applyBorder="0" applyAlignment="0" applyProtection="0">
      <alignment vertical="center"/>
    </xf>
    <xf numFmtId="0" fontId="78" fillId="24" borderId="0" applyNumberFormat="0" applyBorder="0" applyAlignment="0" applyProtection="0">
      <alignment vertical="center"/>
    </xf>
    <xf numFmtId="0" fontId="95" fillId="0" borderId="23" applyNumberFormat="0" applyFill="0" applyAlignment="0" applyProtection="0">
      <alignment vertical="center"/>
    </xf>
    <xf numFmtId="0" fontId="0" fillId="10" borderId="36" applyNumberFormat="0" applyFont="0" applyAlignment="0" applyProtection="0">
      <alignment vertical="center"/>
    </xf>
    <xf numFmtId="0" fontId="26" fillId="0" borderId="0">
      <alignment vertical="center"/>
    </xf>
    <xf numFmtId="0" fontId="78" fillId="24" borderId="0" applyNumberFormat="0" applyBorder="0" applyAlignment="0" applyProtection="0">
      <alignment vertical="center"/>
    </xf>
    <xf numFmtId="0" fontId="95" fillId="0" borderId="23" applyNumberFormat="0" applyFill="0" applyAlignment="0" applyProtection="0">
      <alignment vertical="center"/>
    </xf>
    <xf numFmtId="0" fontId="78" fillId="8" borderId="0" applyNumberFormat="0" applyBorder="0" applyAlignment="0" applyProtection="0">
      <alignment vertical="center"/>
    </xf>
    <xf numFmtId="15" fontId="120" fillId="0" borderId="0">
      <alignment vertical="center"/>
    </xf>
    <xf numFmtId="0" fontId="78" fillId="8" borderId="0" applyNumberFormat="0" applyBorder="0" applyAlignment="0" applyProtection="0">
      <alignment vertical="center"/>
    </xf>
    <xf numFmtId="184" fontId="26" fillId="0" borderId="0" applyFont="0" applyFill="0" applyBorder="0" applyAlignment="0" applyProtection="0">
      <alignment vertical="center"/>
    </xf>
    <xf numFmtId="0" fontId="78" fillId="8" borderId="0" applyNumberFormat="0" applyBorder="0" applyAlignment="0" applyProtection="0">
      <alignment vertical="center"/>
    </xf>
    <xf numFmtId="0" fontId="78" fillId="8" borderId="0" applyNumberFormat="0" applyBorder="0" applyAlignment="0" applyProtection="0">
      <alignment vertical="center"/>
    </xf>
    <xf numFmtId="0" fontId="26" fillId="0" borderId="0">
      <alignment vertical="center"/>
    </xf>
    <xf numFmtId="0" fontId="78" fillId="8" borderId="0" applyNumberFormat="0" applyBorder="0" applyAlignment="0" applyProtection="0">
      <alignment vertical="center"/>
    </xf>
    <xf numFmtId="0" fontId="75" fillId="0" borderId="11" applyNumberFormat="0" applyFill="0" applyProtection="0">
      <alignment horizontal="center" vertical="center"/>
    </xf>
    <xf numFmtId="0" fontId="26" fillId="0" borderId="0">
      <alignment vertical="center"/>
    </xf>
    <xf numFmtId="0" fontId="78" fillId="8" borderId="0" applyNumberFormat="0" applyBorder="0" applyAlignment="0" applyProtection="0">
      <alignment vertical="center"/>
    </xf>
    <xf numFmtId="0" fontId="121" fillId="58" borderId="37">
      <alignment vertical="center"/>
      <protection locked="0"/>
    </xf>
    <xf numFmtId="0" fontId="26" fillId="0" borderId="0">
      <alignment vertical="center"/>
    </xf>
    <xf numFmtId="0" fontId="78" fillId="8" borderId="0" applyNumberFormat="0" applyBorder="0" applyAlignment="0" applyProtection="0">
      <alignment vertical="center"/>
    </xf>
    <xf numFmtId="0" fontId="26" fillId="0" borderId="0">
      <alignment vertical="center"/>
    </xf>
    <xf numFmtId="0" fontId="98" fillId="31" borderId="0" applyNumberFormat="0" applyBorder="0" applyAlignment="0" applyProtection="0">
      <alignment vertical="center"/>
    </xf>
    <xf numFmtId="0" fontId="78" fillId="8" borderId="0" applyNumberFormat="0" applyBorder="0" applyAlignment="0" applyProtection="0">
      <alignment vertical="center"/>
    </xf>
    <xf numFmtId="0" fontId="98" fillId="31" borderId="0" applyNumberFormat="0" applyBorder="0" applyAlignment="0" applyProtection="0">
      <alignment vertical="center"/>
    </xf>
    <xf numFmtId="0" fontId="78" fillId="8" borderId="0" applyNumberFormat="0" applyBorder="0" applyAlignment="0" applyProtection="0">
      <alignment vertical="center"/>
    </xf>
    <xf numFmtId="0" fontId="78" fillId="55" borderId="0" applyNumberFormat="0" applyBorder="0" applyAlignment="0" applyProtection="0">
      <alignment vertical="center"/>
    </xf>
    <xf numFmtId="0" fontId="117" fillId="0" borderId="1">
      <alignment horizontal="left" vertical="center"/>
    </xf>
    <xf numFmtId="0" fontId="77" fillId="8" borderId="0" applyNumberFormat="0" applyBorder="0" applyAlignment="0" applyProtection="0">
      <alignment vertical="center"/>
    </xf>
    <xf numFmtId="0" fontId="119" fillId="0" borderId="38" applyNumberFormat="0" applyAlignment="0" applyProtection="0">
      <alignment horizontal="left" vertical="center"/>
    </xf>
    <xf numFmtId="0" fontId="122" fillId="52" borderId="34" applyNumberFormat="0" applyAlignment="0" applyProtection="0">
      <alignment vertical="center"/>
    </xf>
    <xf numFmtId="0" fontId="27" fillId="12" borderId="0" applyNumberFormat="0" applyBorder="0" applyAlignment="0" applyProtection="0">
      <alignment vertical="center"/>
    </xf>
    <xf numFmtId="0" fontId="78" fillId="17" borderId="0" applyNumberFormat="0" applyBorder="0" applyAlignment="0" applyProtection="0">
      <alignment vertical="center"/>
    </xf>
    <xf numFmtId="181" fontId="84" fillId="0" borderId="11" applyFill="0" applyProtection="0">
      <alignment horizontal="right" vertical="center"/>
    </xf>
    <xf numFmtId="0" fontId="78" fillId="17" borderId="0" applyNumberFormat="0" applyBorder="0" applyAlignment="0" applyProtection="0">
      <alignment vertical="center"/>
    </xf>
    <xf numFmtId="181" fontId="84" fillId="0" borderId="11" applyFill="0" applyProtection="0">
      <alignment horizontal="right" vertical="center"/>
    </xf>
    <xf numFmtId="0" fontId="27" fillId="51" borderId="0" applyNumberFormat="0" applyBorder="0" applyAlignment="0" applyProtection="0">
      <alignment vertical="center"/>
    </xf>
    <xf numFmtId="0" fontId="78" fillId="17" borderId="0" applyNumberFormat="0" applyBorder="0" applyAlignment="0" applyProtection="0">
      <alignment vertical="center"/>
    </xf>
    <xf numFmtId="181" fontId="84" fillId="0" borderId="11" applyFill="0" applyProtection="0">
      <alignment horizontal="righ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121" fillId="58" borderId="37">
      <alignment vertical="center"/>
      <protection locked="0"/>
    </xf>
    <xf numFmtId="0" fontId="77" fillId="54"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78" fillId="55" borderId="0" applyNumberFormat="0" applyBorder="0" applyAlignment="0" applyProtection="0">
      <alignment vertical="center"/>
    </xf>
    <xf numFmtId="15" fontId="120" fillId="0" borderId="0">
      <alignment vertical="center"/>
    </xf>
    <xf numFmtId="0" fontId="123" fillId="0" borderId="0">
      <alignment vertical="center"/>
    </xf>
    <xf numFmtId="9" fontId="26" fillId="0" borderId="0" applyFont="0" applyFill="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55" borderId="0" applyNumberFormat="0" applyBorder="0" applyAlignment="0" applyProtection="0">
      <alignment vertical="center"/>
    </xf>
    <xf numFmtId="0" fontId="78" fillId="17" borderId="0" applyNumberFormat="0" applyBorder="0" applyAlignment="0" applyProtection="0">
      <alignment vertical="center"/>
    </xf>
    <xf numFmtId="0" fontId="27" fillId="10" borderId="0" applyNumberFormat="0" applyBorder="0" applyAlignment="0" applyProtection="0">
      <alignment vertical="center"/>
    </xf>
    <xf numFmtId="0" fontId="78" fillId="7" borderId="0" applyNumberFormat="0" applyBorder="0" applyAlignment="0" applyProtection="0">
      <alignment vertical="center"/>
    </xf>
    <xf numFmtId="0" fontId="26" fillId="0" borderId="0" applyFont="0" applyFill="0" applyBorder="0" applyAlignment="0" applyProtection="0">
      <alignment vertical="center"/>
    </xf>
    <xf numFmtId="0" fontId="27" fillId="10" borderId="0" applyNumberFormat="0" applyBorder="0" applyAlignment="0" applyProtection="0">
      <alignment vertical="center"/>
    </xf>
    <xf numFmtId="0" fontId="78" fillId="7"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95" fillId="0" borderId="23" applyNumberFormat="0" applyFill="0" applyAlignment="0" applyProtection="0">
      <alignment vertical="center"/>
    </xf>
    <xf numFmtId="0" fontId="27" fillId="10" borderId="0" applyNumberFormat="0" applyBorder="0" applyAlignment="0" applyProtection="0">
      <alignment vertical="center"/>
    </xf>
    <xf numFmtId="0" fontId="98" fillId="31" borderId="0" applyNumberFormat="0" applyBorder="0" applyAlignment="0" applyProtection="0">
      <alignment vertical="center"/>
    </xf>
    <xf numFmtId="0" fontId="61" fillId="0" borderId="21" applyNumberFormat="0" applyFill="0" applyAlignment="0" applyProtection="0">
      <alignment vertical="center"/>
    </xf>
    <xf numFmtId="0" fontId="78" fillId="7" borderId="0" applyNumberFormat="0" applyBorder="0" applyAlignment="0" applyProtection="0">
      <alignment vertical="center"/>
    </xf>
    <xf numFmtId="0" fontId="95" fillId="0" borderId="23" applyNumberFormat="0" applyFill="0" applyAlignment="0" applyProtection="0">
      <alignment vertical="center"/>
    </xf>
    <xf numFmtId="0" fontId="27" fillId="10" borderId="0" applyNumberFormat="0" applyBorder="0" applyAlignment="0" applyProtection="0">
      <alignment vertical="center"/>
    </xf>
    <xf numFmtId="0" fontId="95" fillId="0" borderId="23" applyNumberFormat="0" applyFill="0" applyAlignment="0" applyProtection="0">
      <alignment vertical="center"/>
    </xf>
    <xf numFmtId="0" fontId="27" fillId="9" borderId="0" applyNumberFormat="0" applyBorder="0" applyAlignment="0" applyProtection="0">
      <alignment vertical="center"/>
    </xf>
    <xf numFmtId="0" fontId="78" fillId="8" borderId="0" applyNumberFormat="0" applyBorder="0" applyAlignment="0" applyProtection="0">
      <alignment vertical="center"/>
    </xf>
    <xf numFmtId="186" fontId="26" fillId="0" borderId="0" applyFont="0" applyFill="0" applyBorder="0" applyAlignment="0" applyProtection="0">
      <alignment vertical="center"/>
    </xf>
    <xf numFmtId="0" fontId="87" fillId="1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78" fillId="12" borderId="0" applyNumberFormat="0" applyBorder="0" applyAlignment="0" applyProtection="0">
      <alignment vertical="center"/>
    </xf>
    <xf numFmtId="193" fontId="26" fillId="0" borderId="0" applyFont="0" applyFill="0" applyBorder="0" applyAlignment="0" applyProtection="0">
      <alignment vertical="center"/>
    </xf>
    <xf numFmtId="0" fontId="78" fillId="12" borderId="0" applyNumberFormat="0" applyBorder="0" applyAlignment="0" applyProtection="0">
      <alignment vertical="center"/>
    </xf>
    <xf numFmtId="0" fontId="78" fillId="8" borderId="0" applyNumberFormat="0" applyBorder="0" applyAlignment="0" applyProtection="0">
      <alignment vertical="center"/>
    </xf>
    <xf numFmtId="0" fontId="80" fillId="18" borderId="0" applyNumberFormat="0" applyBorder="0" applyAlignment="0" applyProtection="0">
      <alignment vertical="center"/>
    </xf>
    <xf numFmtId="0" fontId="78" fillId="12" borderId="0" applyNumberFormat="0" applyBorder="0" applyAlignment="0" applyProtection="0">
      <alignment vertical="center"/>
    </xf>
    <xf numFmtId="0" fontId="78" fillId="12" borderId="0" applyNumberFormat="0" applyBorder="0" applyAlignment="0" applyProtection="0">
      <alignment vertical="center"/>
    </xf>
    <xf numFmtId="0" fontId="84" fillId="0" borderId="14" applyNumberFormat="0" applyFill="0" applyProtection="0">
      <alignment horizontal="right" vertical="center"/>
    </xf>
    <xf numFmtId="0" fontId="26" fillId="0" borderId="0">
      <alignment vertical="center"/>
    </xf>
    <xf numFmtId="0" fontId="78" fillId="12" borderId="0" applyNumberFormat="0" applyBorder="0" applyAlignment="0" applyProtection="0">
      <alignment vertical="center"/>
    </xf>
    <xf numFmtId="0" fontId="78" fillId="17" borderId="0" applyNumberFormat="0" applyBorder="0" applyAlignment="0" applyProtection="0">
      <alignment vertical="center"/>
    </xf>
    <xf numFmtId="0" fontId="78" fillId="17" borderId="0" applyNumberFormat="0" applyBorder="0" applyAlignment="0" applyProtection="0">
      <alignment vertical="center"/>
    </xf>
    <xf numFmtId="180" fontId="124" fillId="0" borderId="0">
      <alignment vertical="center"/>
    </xf>
    <xf numFmtId="0" fontId="78" fillId="17" borderId="0" applyNumberFormat="0" applyBorder="0" applyAlignment="0" applyProtection="0">
      <alignment vertical="center"/>
    </xf>
    <xf numFmtId="0" fontId="78" fillId="17" borderId="0" applyNumberFormat="0" applyBorder="0" applyAlignment="0" applyProtection="0">
      <alignment vertical="center"/>
    </xf>
    <xf numFmtId="0" fontId="78" fillId="17" borderId="0" applyNumberFormat="0" applyBorder="0" applyAlignment="0" applyProtection="0">
      <alignment vertical="center"/>
    </xf>
    <xf numFmtId="0" fontId="92" fillId="0" borderId="0" applyNumberFormat="0" applyFill="0" applyBorder="0" applyAlignment="0" applyProtection="0">
      <alignment vertical="center"/>
    </xf>
    <xf numFmtId="0" fontId="78" fillId="17" borderId="0" applyNumberFormat="0" applyBorder="0" applyAlignment="0" applyProtection="0">
      <alignment vertical="center"/>
    </xf>
    <xf numFmtId="0" fontId="92" fillId="0" borderId="0" applyNumberFormat="0" applyFill="0" applyBorder="0" applyAlignment="0" applyProtection="0">
      <alignment vertical="center"/>
    </xf>
    <xf numFmtId="0" fontId="78" fillId="17" borderId="0" applyNumberFormat="0" applyBorder="0" applyAlignment="0" applyProtection="0">
      <alignment vertical="center"/>
    </xf>
    <xf numFmtId="0" fontId="92" fillId="0" borderId="0" applyNumberFormat="0" applyFill="0" applyBorder="0" applyAlignment="0" applyProtection="0">
      <alignment vertical="center"/>
    </xf>
    <xf numFmtId="0" fontId="26" fillId="0" borderId="0">
      <alignment vertical="center"/>
    </xf>
    <xf numFmtId="0" fontId="78" fillId="17" borderId="0" applyNumberFormat="0" applyBorder="0" applyAlignment="0" applyProtection="0">
      <alignment vertical="center"/>
    </xf>
    <xf numFmtId="0" fontId="92" fillId="0" borderId="0" applyNumberFormat="0" applyFill="0" applyBorder="0" applyAlignment="0" applyProtection="0">
      <alignment vertical="center"/>
    </xf>
    <xf numFmtId="183" fontId="26" fillId="0" borderId="0" applyFont="0" applyFill="0" applyBorder="0" applyAlignment="0" applyProtection="0">
      <alignment vertical="center"/>
    </xf>
    <xf numFmtId="0" fontId="92" fillId="0" borderId="0" applyNumberFormat="0" applyFill="0" applyBorder="0" applyAlignment="0" applyProtection="0">
      <alignment vertical="center"/>
    </xf>
    <xf numFmtId="0" fontId="98" fillId="20" borderId="0" applyNumberFormat="0" applyBorder="0" applyAlignment="0" applyProtection="0">
      <alignment vertical="center"/>
    </xf>
    <xf numFmtId="0" fontId="78" fillId="17" borderId="0" applyNumberFormat="0" applyBorder="0" applyAlignment="0" applyProtection="0">
      <alignment vertical="center"/>
    </xf>
    <xf numFmtId="0" fontId="92" fillId="0" borderId="0" applyNumberFormat="0" applyFill="0" applyBorder="0" applyAlignment="0" applyProtection="0">
      <alignment vertical="center"/>
    </xf>
    <xf numFmtId="0" fontId="98" fillId="20" borderId="0" applyNumberFormat="0" applyBorder="0" applyAlignment="0" applyProtection="0">
      <alignment vertical="center"/>
    </xf>
    <xf numFmtId="0" fontId="78" fillId="17" borderId="0" applyNumberFormat="0" applyBorder="0" applyAlignment="0" applyProtection="0">
      <alignment vertical="center"/>
    </xf>
    <xf numFmtId="0" fontId="26" fillId="0" borderId="0">
      <alignment vertical="center"/>
    </xf>
    <xf numFmtId="0" fontId="92" fillId="0" borderId="0" applyNumberFormat="0" applyFill="0" applyBorder="0" applyAlignment="0" applyProtection="0">
      <alignment vertical="center"/>
    </xf>
    <xf numFmtId="0" fontId="98" fillId="20" borderId="0" applyNumberFormat="0" applyBorder="0" applyAlignment="0" applyProtection="0">
      <alignment vertical="center"/>
    </xf>
    <xf numFmtId="0" fontId="78" fillId="17" borderId="0" applyNumberFormat="0" applyBorder="0" applyAlignment="0" applyProtection="0">
      <alignment vertical="center"/>
    </xf>
    <xf numFmtId="9" fontId="26" fillId="0" borderId="0" applyFont="0" applyFill="0" applyBorder="0" applyAlignment="0" applyProtection="0">
      <alignment vertical="center"/>
    </xf>
    <xf numFmtId="0" fontId="78" fillId="8" borderId="0" applyNumberFormat="0" applyBorder="0" applyAlignment="0" applyProtection="0">
      <alignment vertical="center"/>
    </xf>
    <xf numFmtId="0" fontId="98" fillId="20" borderId="0" applyNumberFormat="0" applyBorder="0" applyAlignment="0" applyProtection="0">
      <alignment vertical="center"/>
    </xf>
    <xf numFmtId="0" fontId="27" fillId="51"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7" fillId="51" borderId="0" applyNumberFormat="0" applyBorder="0" applyAlignment="0" applyProtection="0">
      <alignment vertical="center"/>
    </xf>
    <xf numFmtId="9" fontId="26" fillId="0" borderId="0" applyFont="0" applyFill="0" applyBorder="0" applyAlignment="0" applyProtection="0">
      <alignment vertical="center"/>
    </xf>
    <xf numFmtId="0" fontId="27" fillId="51" borderId="0" applyNumberFormat="0" applyBorder="0" applyAlignment="0" applyProtection="0">
      <alignment vertical="center"/>
    </xf>
    <xf numFmtId="9" fontId="26" fillId="0" borderId="0" applyFont="0" applyFill="0" applyBorder="0" applyAlignment="0" applyProtection="0">
      <alignment vertical="center"/>
    </xf>
    <xf numFmtId="0" fontId="27" fillId="51" borderId="0" applyNumberFormat="0" applyBorder="0" applyAlignment="0" applyProtection="0">
      <alignment vertical="center"/>
    </xf>
    <xf numFmtId="0" fontId="51" fillId="59" borderId="0" applyNumberFormat="0" applyBorder="0" applyAlignment="0" applyProtection="0">
      <alignment vertical="center"/>
    </xf>
    <xf numFmtId="9" fontId="26" fillId="0" borderId="0" applyFont="0" applyFill="0" applyBorder="0" applyAlignment="0" applyProtection="0">
      <alignment vertical="center"/>
    </xf>
    <xf numFmtId="0" fontId="27" fillId="12" borderId="0" applyNumberFormat="0" applyBorder="0" applyAlignment="0" applyProtection="0">
      <alignment vertical="center"/>
    </xf>
    <xf numFmtId="0" fontId="122" fillId="52" borderId="34" applyNumberFormat="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7" fillId="12" borderId="0" applyNumberFormat="0" applyBorder="0" applyAlignment="0" applyProtection="0">
      <alignment vertical="center"/>
    </xf>
    <xf numFmtId="0" fontId="122" fillId="52" borderId="34" applyNumberFormat="0" applyAlignment="0" applyProtection="0">
      <alignment vertical="center"/>
    </xf>
    <xf numFmtId="0" fontId="27" fillId="52"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7" fillId="12" borderId="0" applyNumberFormat="0" applyBorder="0" applyAlignment="0" applyProtection="0">
      <alignment vertical="center"/>
    </xf>
    <xf numFmtId="0" fontId="122" fillId="52" borderId="34" applyNumberFormat="0" applyAlignment="0" applyProtection="0">
      <alignment vertical="center"/>
    </xf>
    <xf numFmtId="0" fontId="84" fillId="0" borderId="14" applyNumberFormat="0" applyFill="0" applyProtection="0">
      <alignment horizontal="left" vertical="center"/>
    </xf>
    <xf numFmtId="0" fontId="27" fillId="52" borderId="0" applyNumberFormat="0" applyBorder="0" applyAlignment="0" applyProtection="0">
      <alignment vertical="center"/>
    </xf>
    <xf numFmtId="0" fontId="26" fillId="0" borderId="0">
      <alignment vertical="center"/>
    </xf>
    <xf numFmtId="0" fontId="27" fillId="12" borderId="0" applyNumberFormat="0" applyBorder="0" applyAlignment="0" applyProtection="0">
      <alignment vertical="center"/>
    </xf>
    <xf numFmtId="0" fontId="122" fillId="52" borderId="34" applyNumberFormat="0" applyAlignment="0" applyProtection="0">
      <alignment vertical="center"/>
    </xf>
    <xf numFmtId="0" fontId="78" fillId="12" borderId="0" applyNumberFormat="0" applyBorder="0" applyAlignment="0" applyProtection="0">
      <alignment vertical="center"/>
    </xf>
    <xf numFmtId="0" fontId="110" fillId="0" borderId="0" applyNumberFormat="0" applyFill="0" applyBorder="0" applyAlignment="0" applyProtection="0">
      <alignment vertical="center"/>
    </xf>
    <xf numFmtId="0" fontId="78" fillId="12" borderId="0" applyNumberFormat="0" applyBorder="0" applyAlignment="0" applyProtection="0">
      <alignment vertical="center"/>
    </xf>
    <xf numFmtId="0" fontId="78" fillId="12" borderId="0" applyNumberFormat="0" applyBorder="0" applyAlignment="0" applyProtection="0">
      <alignment vertical="center"/>
    </xf>
    <xf numFmtId="0" fontId="26" fillId="60" borderId="0" applyNumberFormat="0" applyFont="0" applyBorder="0" applyAlignment="0" applyProtection="0">
      <alignment vertical="center"/>
    </xf>
    <xf numFmtId="0" fontId="78" fillId="8" borderId="0" applyNumberFormat="0" applyBorder="0" applyAlignment="0" applyProtection="0">
      <alignment vertical="center"/>
    </xf>
    <xf numFmtId="0" fontId="78" fillId="16" borderId="0" applyNumberFormat="0" applyBorder="0" applyAlignment="0" applyProtection="0">
      <alignment vertical="center"/>
    </xf>
    <xf numFmtId="0" fontId="78" fillId="8" borderId="0" applyNumberFormat="0" applyBorder="0" applyAlignment="0" applyProtection="0">
      <alignment vertical="center"/>
    </xf>
    <xf numFmtId="0" fontId="124" fillId="0" borderId="0">
      <alignment vertical="center"/>
    </xf>
    <xf numFmtId="0" fontId="78" fillId="8" borderId="0" applyNumberFormat="0" applyBorder="0" applyAlignment="0" applyProtection="0">
      <alignment vertical="center"/>
    </xf>
    <xf numFmtId="0" fontId="78" fillId="8" borderId="0" applyNumberFormat="0" applyBorder="0" applyAlignment="0" applyProtection="0">
      <alignment vertical="center"/>
    </xf>
    <xf numFmtId="0" fontId="104" fillId="0" borderId="28">
      <alignment horizontal="center" vertical="center"/>
    </xf>
    <xf numFmtId="0" fontId="75" fillId="0" borderId="11" applyNumberFormat="0" applyFill="0" applyProtection="0">
      <alignment horizontal="left" vertical="center"/>
    </xf>
    <xf numFmtId="0" fontId="26" fillId="0" borderId="0">
      <alignment vertical="center"/>
    </xf>
    <xf numFmtId="0" fontId="78" fillId="8" borderId="0" applyNumberFormat="0" applyBorder="0" applyAlignment="0" applyProtection="0">
      <alignment vertical="center"/>
    </xf>
    <xf numFmtId="9" fontId="26" fillId="0" borderId="0" applyFont="0" applyFill="0" applyBorder="0" applyAlignment="0" applyProtection="0">
      <alignment vertical="center"/>
    </xf>
    <xf numFmtId="0" fontId="125" fillId="0" borderId="39" applyNumberFormat="0" applyFill="0" applyAlignment="0" applyProtection="0">
      <alignment vertical="center"/>
    </xf>
    <xf numFmtId="0" fontId="78" fillId="8" borderId="0" applyNumberFormat="0" applyBorder="0" applyAlignment="0" applyProtection="0">
      <alignment vertical="center"/>
    </xf>
    <xf numFmtId="0" fontId="95" fillId="0" borderId="23" applyNumberFormat="0" applyFill="0" applyAlignment="0" applyProtection="0">
      <alignment vertical="center"/>
    </xf>
    <xf numFmtId="0" fontId="78" fillId="8" borderId="0" applyNumberFormat="0" applyBorder="0" applyAlignment="0" applyProtection="0">
      <alignment vertical="center"/>
    </xf>
    <xf numFmtId="0" fontId="95" fillId="0" borderId="23" applyNumberFormat="0" applyFill="0" applyAlignment="0" applyProtection="0">
      <alignment vertical="center"/>
    </xf>
    <xf numFmtId="0" fontId="78" fillId="7" borderId="0" applyNumberFormat="0" applyBorder="0" applyAlignment="0" applyProtection="0">
      <alignment vertical="center"/>
    </xf>
    <xf numFmtId="0" fontId="27" fillId="18" borderId="0" applyNumberFormat="0" applyBorder="0" applyAlignment="0" applyProtection="0">
      <alignment vertical="center"/>
    </xf>
    <xf numFmtId="0" fontId="26" fillId="0" borderId="0">
      <alignment vertical="center"/>
    </xf>
    <xf numFmtId="0" fontId="27" fillId="18" borderId="0" applyNumberFormat="0" applyBorder="0" applyAlignment="0" applyProtection="0">
      <alignment vertical="center"/>
    </xf>
    <xf numFmtId="0" fontId="86" fillId="10" borderId="1" applyNumberFormat="0" applyBorder="0" applyAlignment="0" applyProtection="0">
      <alignment vertical="center"/>
    </xf>
    <xf numFmtId="0" fontId="27" fillId="18" borderId="0" applyNumberFormat="0" applyBorder="0" applyAlignment="0" applyProtection="0">
      <alignment vertical="center"/>
    </xf>
    <xf numFmtId="0" fontId="27" fillId="51" borderId="0" applyNumberFormat="0" applyBorder="0" applyAlignment="0" applyProtection="0">
      <alignment vertical="center"/>
    </xf>
    <xf numFmtId="0" fontId="115" fillId="0" borderId="33" applyNumberFormat="0" applyFill="0" applyAlignment="0" applyProtection="0">
      <alignment vertical="center"/>
    </xf>
    <xf numFmtId="0" fontId="78" fillId="24" borderId="0" applyNumberFormat="0" applyBorder="0" applyAlignment="0" applyProtection="0">
      <alignment vertical="center"/>
    </xf>
    <xf numFmtId="0" fontId="26" fillId="0" borderId="0">
      <alignment vertical="center"/>
    </xf>
    <xf numFmtId="0" fontId="80" fillId="9" borderId="0" applyNumberFormat="0" applyBorder="0" applyAlignment="0" applyProtection="0">
      <alignment vertical="center"/>
    </xf>
    <xf numFmtId="0" fontId="78" fillId="24" borderId="0" applyNumberFormat="0" applyBorder="0" applyAlignment="0" applyProtection="0">
      <alignment vertical="center"/>
    </xf>
    <xf numFmtId="0" fontId="26" fillId="0" borderId="0">
      <alignment vertical="center"/>
    </xf>
    <xf numFmtId="0" fontId="80" fillId="9" borderId="0" applyNumberFormat="0" applyBorder="0" applyAlignment="0" applyProtection="0">
      <alignment vertical="center"/>
    </xf>
    <xf numFmtId="0" fontId="126" fillId="52" borderId="40">
      <alignment horizontal="left" vertical="center"/>
      <protection locked="0" hidden="1"/>
    </xf>
    <xf numFmtId="0" fontId="78" fillId="7" borderId="0" applyNumberFormat="0" applyBorder="0" applyAlignment="0" applyProtection="0">
      <alignment vertical="center"/>
    </xf>
    <xf numFmtId="0" fontId="115" fillId="0" borderId="33" applyNumberFormat="0" applyFill="0" applyAlignment="0" applyProtection="0">
      <alignment vertical="center"/>
    </xf>
    <xf numFmtId="0" fontId="126" fillId="52" borderId="40">
      <alignment horizontal="left" vertical="center"/>
      <protection locked="0" hidden="1"/>
    </xf>
    <xf numFmtId="0" fontId="78" fillId="7" borderId="0" applyNumberFormat="0" applyBorder="0" applyAlignment="0" applyProtection="0">
      <alignment vertical="center"/>
    </xf>
    <xf numFmtId="0" fontId="103" fillId="0" borderId="35" applyNumberFormat="0" applyFill="0" applyAlignment="0" applyProtection="0">
      <alignment vertical="center"/>
    </xf>
    <xf numFmtId="182" fontId="26" fillId="0" borderId="0" applyFont="0" applyFill="0" applyBorder="0" applyAlignment="0" applyProtection="0">
      <alignment vertical="center"/>
    </xf>
    <xf numFmtId="0" fontId="78" fillId="7" borderId="0" applyNumberFormat="0" applyBorder="0" applyAlignment="0" applyProtection="0">
      <alignment vertical="center"/>
    </xf>
    <xf numFmtId="0" fontId="78" fillId="7" borderId="0" applyNumberFormat="0" applyBorder="0" applyAlignment="0" applyProtection="0">
      <alignment vertical="center"/>
    </xf>
    <xf numFmtId="0" fontId="61" fillId="0" borderId="41" applyNumberFormat="0" applyFill="0" applyAlignment="0" applyProtection="0">
      <alignment vertical="center"/>
    </xf>
    <xf numFmtId="0" fontId="98" fillId="31" borderId="0" applyNumberFormat="0" applyBorder="0" applyAlignment="0" applyProtection="0">
      <alignment vertical="center"/>
    </xf>
    <xf numFmtId="0" fontId="78" fillId="7" borderId="0" applyNumberFormat="0" applyBorder="0" applyAlignment="0" applyProtection="0">
      <alignment vertical="center"/>
    </xf>
    <xf numFmtId="0" fontId="61" fillId="0" borderId="41" applyNumberFormat="0" applyFill="0" applyAlignment="0" applyProtection="0">
      <alignment vertical="center"/>
    </xf>
    <xf numFmtId="0" fontId="98" fillId="31" borderId="0" applyNumberFormat="0" applyBorder="0" applyAlignment="0" applyProtection="0">
      <alignment vertical="center"/>
    </xf>
    <xf numFmtId="0" fontId="95" fillId="0" borderId="23" applyNumberFormat="0" applyFill="0" applyAlignment="0" applyProtection="0">
      <alignment vertical="center"/>
    </xf>
    <xf numFmtId="0" fontId="78" fillId="7" borderId="0" applyNumberFormat="0" applyBorder="0" applyAlignment="0" applyProtection="0">
      <alignment vertical="center"/>
    </xf>
    <xf numFmtId="0" fontId="61" fillId="0" borderId="21" applyNumberFormat="0" applyFill="0" applyAlignment="0" applyProtection="0">
      <alignment vertical="center"/>
    </xf>
    <xf numFmtId="0" fontId="95" fillId="0" borderId="23" applyNumberFormat="0" applyFill="0" applyAlignment="0" applyProtection="0">
      <alignment vertical="center"/>
    </xf>
    <xf numFmtId="9" fontId="26" fillId="0" borderId="0" applyFont="0" applyFill="0" applyBorder="0" applyAlignment="0" applyProtection="0">
      <alignment vertical="center"/>
    </xf>
    <xf numFmtId="0" fontId="78" fillId="7" borderId="0" applyNumberFormat="0" applyBorder="0" applyAlignment="0" applyProtection="0">
      <alignment vertical="center"/>
    </xf>
    <xf numFmtId="0" fontId="61" fillId="0" borderId="21" applyNumberFormat="0" applyFill="0" applyAlignment="0" applyProtection="0">
      <alignment vertical="center"/>
    </xf>
    <xf numFmtId="0" fontId="27" fillId="10" borderId="0" applyNumberFormat="0" applyBorder="0" applyAlignment="0" applyProtection="0">
      <alignment vertical="center"/>
    </xf>
    <xf numFmtId="0" fontId="27" fillId="52" borderId="0" applyNumberFormat="0" applyBorder="0" applyAlignment="0" applyProtection="0">
      <alignment vertical="center"/>
    </xf>
    <xf numFmtId="0" fontId="103" fillId="0" borderId="35" applyNumberFormat="0" applyFill="0" applyAlignment="0" applyProtection="0">
      <alignment vertical="center"/>
    </xf>
    <xf numFmtId="0" fontId="104" fillId="0" borderId="0" applyNumberFormat="0" applyFill="0" applyBorder="0" applyAlignment="0" applyProtection="0">
      <alignment vertical="center"/>
    </xf>
    <xf numFmtId="0" fontId="26" fillId="0" borderId="0">
      <alignment vertical="center"/>
    </xf>
    <xf numFmtId="0" fontId="26" fillId="0" borderId="0">
      <alignment vertical="center"/>
    </xf>
    <xf numFmtId="0" fontId="27" fillId="52" borderId="0" applyNumberFormat="0" applyBorder="0" applyAlignment="0" applyProtection="0">
      <alignment vertical="center"/>
    </xf>
    <xf numFmtId="0" fontId="78" fillId="52" borderId="0" applyNumberFormat="0" applyBorder="0" applyAlignment="0" applyProtection="0">
      <alignment vertical="center"/>
    </xf>
    <xf numFmtId="0" fontId="78" fillId="52" borderId="0" applyNumberFormat="0" applyBorder="0" applyAlignment="0" applyProtection="0">
      <alignment vertical="center"/>
    </xf>
    <xf numFmtId="0" fontId="95" fillId="0" borderId="23" applyNumberFormat="0" applyFill="0" applyAlignment="0" applyProtection="0">
      <alignment vertical="center"/>
    </xf>
    <xf numFmtId="0" fontId="78" fillId="16" borderId="0" applyNumberFormat="0" applyBorder="0" applyAlignment="0" applyProtection="0">
      <alignment vertical="center"/>
    </xf>
    <xf numFmtId="9" fontId="26" fillId="0" borderId="0" applyFont="0" applyFill="0" applyBorder="0" applyAlignment="0" applyProtection="0">
      <alignment vertical="center"/>
    </xf>
    <xf numFmtId="188" fontId="26" fillId="0" borderId="0" applyFont="0" applyFill="0" applyBorder="0" applyAlignment="0" applyProtection="0">
      <alignment vertical="center"/>
    </xf>
    <xf numFmtId="0" fontId="103" fillId="0" borderId="35" applyNumberFormat="0" applyFill="0" applyAlignment="0" applyProtection="0">
      <alignment vertical="center"/>
    </xf>
    <xf numFmtId="0" fontId="127" fillId="0" borderId="0" applyNumberFormat="0" applyFill="0" applyBorder="0" applyAlignment="0" applyProtection="0">
      <alignment vertical="center"/>
    </xf>
    <xf numFmtId="191" fontId="26" fillId="0" borderId="0" applyFont="0" applyFill="0" applyBorder="0" applyAlignment="0" applyProtection="0">
      <alignment vertical="center"/>
    </xf>
    <xf numFmtId="0" fontId="115" fillId="0" borderId="33" applyNumberFormat="0" applyFill="0" applyAlignment="0" applyProtection="0">
      <alignment vertical="center"/>
    </xf>
    <xf numFmtId="0" fontId="26" fillId="0" borderId="0">
      <alignment vertical="center"/>
    </xf>
    <xf numFmtId="0" fontId="80" fillId="9" borderId="0" applyNumberFormat="0" applyBorder="0" applyAlignment="0" applyProtection="0">
      <alignment vertical="center"/>
    </xf>
    <xf numFmtId="196" fontId="124" fillId="0" borderId="0">
      <alignment vertical="center"/>
    </xf>
    <xf numFmtId="15" fontId="120" fillId="0" borderId="0">
      <alignment vertical="center"/>
    </xf>
    <xf numFmtId="0" fontId="123" fillId="0" borderId="0">
      <alignment vertical="center"/>
    </xf>
    <xf numFmtId="15" fontId="120" fillId="0" borderId="0">
      <alignment vertical="center"/>
    </xf>
    <xf numFmtId="197" fontId="124" fillId="0" borderId="0">
      <alignment vertical="center"/>
    </xf>
    <xf numFmtId="0" fontId="114" fillId="31" borderId="0" applyNumberFormat="0" applyBorder="0" applyAlignment="0" applyProtection="0">
      <alignment vertical="center"/>
    </xf>
    <xf numFmtId="0" fontId="128" fillId="0" borderId="42"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86" fillId="12" borderId="0" applyNumberFormat="0" applyBorder="0" applyAlignment="0" applyProtection="0">
      <alignment vertical="center"/>
    </xf>
    <xf numFmtId="0" fontId="26" fillId="0" borderId="0">
      <alignment vertical="center"/>
    </xf>
    <xf numFmtId="0" fontId="119" fillId="0" borderId="38" applyNumberFormat="0" applyAlignment="0" applyProtection="0">
      <alignment horizontal="left" vertical="center"/>
    </xf>
    <xf numFmtId="0" fontId="77" fillId="8" borderId="0" applyNumberFormat="0" applyBorder="0" applyAlignment="0" applyProtection="0">
      <alignment vertical="center"/>
    </xf>
    <xf numFmtId="0" fontId="119" fillId="0" borderId="17">
      <alignment horizontal="left" vertical="center"/>
    </xf>
    <xf numFmtId="0" fontId="119" fillId="0" borderId="17">
      <alignment horizontal="left" vertical="center"/>
    </xf>
    <xf numFmtId="0" fontId="86" fillId="10" borderId="1" applyNumberFormat="0" applyBorder="0" applyAlignment="0" applyProtection="0">
      <alignment vertical="center"/>
    </xf>
    <xf numFmtId="43" fontId="0" fillId="0" borderId="0" applyFont="0" applyFill="0" applyBorder="0" applyAlignment="0" applyProtection="0">
      <alignment vertical="center"/>
    </xf>
    <xf numFmtId="0" fontId="86" fillId="10" borderId="1" applyNumberFormat="0" applyBorder="0" applyAlignment="0" applyProtection="0">
      <alignment vertical="center"/>
    </xf>
    <xf numFmtId="43" fontId="0" fillId="0" borderId="0" applyFont="0" applyFill="0" applyBorder="0" applyAlignment="0" applyProtection="0">
      <alignment vertical="center"/>
    </xf>
    <xf numFmtId="0" fontId="86" fillId="10" borderId="1" applyNumberFormat="0" applyBorder="0" applyAlignment="0" applyProtection="0">
      <alignment vertical="center"/>
    </xf>
    <xf numFmtId="0" fontId="86" fillId="10" borderId="1" applyNumberFormat="0" applyBorder="0" applyAlignment="0" applyProtection="0">
      <alignment vertical="center"/>
    </xf>
    <xf numFmtId="0" fontId="26" fillId="0" borderId="0">
      <alignment vertical="center"/>
    </xf>
    <xf numFmtId="0" fontId="86" fillId="10" borderId="1" applyNumberFormat="0" applyBorder="0" applyAlignment="0" applyProtection="0">
      <alignment vertical="center"/>
    </xf>
    <xf numFmtId="0" fontId="86" fillId="10" borderId="1" applyNumberFormat="0" applyBorder="0" applyAlignment="0" applyProtection="0">
      <alignment vertical="center"/>
    </xf>
    <xf numFmtId="192" fontId="129" fillId="61" borderId="0">
      <alignment vertical="center"/>
    </xf>
    <xf numFmtId="0" fontId="26" fillId="0" borderId="0">
      <alignment vertical="center"/>
    </xf>
    <xf numFmtId="0" fontId="77" fillId="62" borderId="0" applyNumberFormat="0" applyBorder="0" applyAlignment="0" applyProtection="0">
      <alignment vertical="center"/>
    </xf>
    <xf numFmtId="192" fontId="130" fillId="63" borderId="0">
      <alignment vertical="center"/>
    </xf>
    <xf numFmtId="38" fontId="26" fillId="0" borderId="0" applyFont="0" applyFill="0" applyBorder="0" applyAlignment="0" applyProtection="0">
      <alignment vertical="center"/>
    </xf>
    <xf numFmtId="0" fontId="110" fillId="0" borderId="0" applyNumberFormat="0" applyFill="0" applyBorder="0" applyAlignment="0" applyProtection="0">
      <alignment vertical="center"/>
    </xf>
    <xf numFmtId="40" fontId="26" fillId="0" borderId="0" applyFont="0" applyFill="0" applyBorder="0" applyAlignment="0" applyProtection="0">
      <alignment vertical="center"/>
    </xf>
    <xf numFmtId="0" fontId="26" fillId="0" borderId="0">
      <alignment vertical="center"/>
    </xf>
    <xf numFmtId="0" fontId="75" fillId="0" borderId="11" applyNumberFormat="0" applyFill="0" applyProtection="0">
      <alignment horizontal="center" vertical="center"/>
    </xf>
    <xf numFmtId="0" fontId="26" fillId="0" borderId="0">
      <alignment vertical="center"/>
    </xf>
    <xf numFmtId="184" fontId="26" fillId="0" borderId="0" applyFont="0" applyFill="0" applyBorder="0" applyAlignment="0" applyProtection="0">
      <alignment vertical="center"/>
    </xf>
    <xf numFmtId="43" fontId="0" fillId="0" borderId="0" applyFont="0" applyFill="0" applyBorder="0" applyAlignment="0" applyProtection="0">
      <alignment vertical="center"/>
    </xf>
    <xf numFmtId="189" fontId="26" fillId="0" borderId="0" applyFont="0" applyFill="0" applyBorder="0" applyAlignment="0" applyProtection="0">
      <alignment vertical="center"/>
    </xf>
    <xf numFmtId="0" fontId="95" fillId="0" borderId="23" applyNumberFormat="0" applyFill="0" applyAlignment="0" applyProtection="0">
      <alignment vertical="center"/>
    </xf>
    <xf numFmtId="1" fontId="84" fillId="0" borderId="11" applyFill="0" applyProtection="0">
      <alignment horizontal="center" vertical="center"/>
    </xf>
    <xf numFmtId="40" fontId="131" fillId="56" borderId="40">
      <alignment horizontal="centerContinuous" vertical="center"/>
    </xf>
    <xf numFmtId="1" fontId="84" fillId="0" borderId="11" applyFill="0" applyProtection="0">
      <alignment horizontal="center" vertical="center"/>
    </xf>
    <xf numFmtId="40" fontId="131" fillId="56" borderId="40">
      <alignment horizontal="centerContinuous" vertical="center"/>
    </xf>
    <xf numFmtId="9" fontId="26" fillId="0" borderId="0" applyFont="0" applyFill="0" applyBorder="0" applyAlignment="0" applyProtection="0">
      <alignment vertical="center"/>
    </xf>
    <xf numFmtId="0" fontId="104" fillId="0" borderId="28">
      <alignment horizontal="center" vertical="center"/>
    </xf>
    <xf numFmtId="37" fontId="132" fillId="0" borderId="0">
      <alignment vertical="center"/>
    </xf>
    <xf numFmtId="0" fontId="104" fillId="0" borderId="28">
      <alignment horizontal="center" vertical="center"/>
    </xf>
    <xf numFmtId="37" fontId="132" fillId="0" borderId="0">
      <alignment vertical="center"/>
    </xf>
    <xf numFmtId="0" fontId="104" fillId="0" borderId="28">
      <alignment horizontal="center" vertical="center"/>
    </xf>
    <xf numFmtId="37" fontId="132" fillId="0" borderId="0">
      <alignment vertical="center"/>
    </xf>
    <xf numFmtId="0" fontId="0" fillId="0" borderId="0">
      <alignment vertical="center"/>
    </xf>
    <xf numFmtId="9" fontId="26" fillId="0" borderId="0" applyFont="0" applyFill="0" applyBorder="0" applyAlignment="0" applyProtection="0">
      <alignment vertical="center"/>
    </xf>
    <xf numFmtId="0" fontId="104" fillId="0" borderId="28">
      <alignment horizontal="center" vertical="center"/>
    </xf>
    <xf numFmtId="37" fontId="132" fillId="0" borderId="0">
      <alignment vertical="center"/>
    </xf>
    <xf numFmtId="195" fontId="84" fillId="0" borderId="0">
      <alignment vertical="center"/>
    </xf>
    <xf numFmtId="9" fontId="26" fillId="0" borderId="0" applyFont="0" applyFill="0" applyBorder="0" applyAlignment="0" applyProtection="0">
      <alignment vertical="center"/>
    </xf>
    <xf numFmtId="0" fontId="112" fillId="0" borderId="0">
      <alignment vertical="center"/>
    </xf>
    <xf numFmtId="3" fontId="26" fillId="0" borderId="0" applyFont="0" applyFill="0" applyBorder="0" applyAlignment="0" applyProtection="0">
      <alignment vertical="center"/>
    </xf>
    <xf numFmtId="0" fontId="26" fillId="0" borderId="0">
      <alignment vertical="center"/>
    </xf>
    <xf numFmtId="0" fontId="26" fillId="0" borderId="0">
      <alignment vertical="center"/>
    </xf>
    <xf numFmtId="0" fontId="122" fillId="52" borderId="34" applyNumberFormat="0" applyAlignment="0" applyProtection="0">
      <alignment vertical="center"/>
    </xf>
    <xf numFmtId="14" fontId="79" fillId="0" borderId="0">
      <alignment horizontal="center" vertical="center" wrapText="1"/>
      <protection locked="0"/>
    </xf>
    <xf numFmtId="0" fontId="121" fillId="58" borderId="37">
      <alignment vertical="center"/>
      <protection locked="0"/>
    </xf>
    <xf numFmtId="0" fontId="26" fillId="0" borderId="0">
      <alignment vertical="center"/>
    </xf>
    <xf numFmtId="10" fontId="26" fillId="0" borderId="0" applyFont="0" applyFill="0" applyBorder="0" applyAlignment="0" applyProtection="0">
      <alignment vertical="center"/>
    </xf>
    <xf numFmtId="0" fontId="0" fillId="0" borderId="0">
      <alignment vertical="center"/>
    </xf>
    <xf numFmtId="9" fontId="26" fillId="0" borderId="0" applyFont="0" applyFill="0" applyBorder="0" applyAlignment="0" applyProtection="0">
      <alignment vertical="center"/>
    </xf>
    <xf numFmtId="0" fontId="92" fillId="0" borderId="0" applyNumberFormat="0" applyFill="0" applyBorder="0" applyAlignment="0" applyProtection="0">
      <alignment vertical="center"/>
    </xf>
    <xf numFmtId="9" fontId="26" fillId="0" borderId="0" applyFont="0" applyFill="0" applyBorder="0" applyAlignment="0" applyProtection="0">
      <alignment vertical="center"/>
    </xf>
    <xf numFmtId="0" fontId="133" fillId="0" borderId="0" applyNumberFormat="0" applyFill="0" applyBorder="0" applyAlignment="0" applyProtection="0">
      <alignment vertical="center"/>
    </xf>
    <xf numFmtId="185" fontId="26" fillId="0" borderId="0" applyFont="0" applyFill="0" applyProtection="0">
      <alignment vertical="center"/>
    </xf>
    <xf numFmtId="0" fontId="26" fillId="0" borderId="0">
      <alignment vertical="center"/>
    </xf>
    <xf numFmtId="0" fontId="77" fillId="64" borderId="0" applyNumberFormat="0" applyBorder="0" applyAlignment="0" applyProtection="0">
      <alignment vertical="center"/>
    </xf>
    <xf numFmtId="0" fontId="26" fillId="0" borderId="0" applyNumberFormat="0" applyFont="0" applyFill="0" applyBorder="0" applyAlignment="0" applyProtection="0">
      <alignment horizontal="left" vertical="center"/>
    </xf>
    <xf numFmtId="0" fontId="84" fillId="0" borderId="14" applyNumberFormat="0" applyFill="0" applyProtection="0">
      <alignment horizontal="right" vertical="center"/>
    </xf>
    <xf numFmtId="0" fontId="104" fillId="0" borderId="28">
      <alignment horizontal="center" vertical="center"/>
    </xf>
    <xf numFmtId="15" fontId="26" fillId="0" borderId="0" applyFont="0" applyFill="0" applyBorder="0" applyAlignment="0" applyProtection="0">
      <alignment vertical="center"/>
    </xf>
    <xf numFmtId="0" fontId="84" fillId="0" borderId="14" applyNumberFormat="0" applyFill="0" applyProtection="0">
      <alignment horizontal="right" vertical="center"/>
    </xf>
    <xf numFmtId="15" fontId="26" fillId="0" borderId="0" applyFont="0" applyFill="0" applyBorder="0" applyAlignment="0" applyProtection="0">
      <alignment vertical="center"/>
    </xf>
    <xf numFmtId="4" fontId="26" fillId="0" borderId="0" applyFont="0" applyFill="0" applyBorder="0" applyAlignment="0" applyProtection="0">
      <alignment vertical="center"/>
    </xf>
    <xf numFmtId="0" fontId="103" fillId="0" borderId="0" applyNumberFormat="0" applyFill="0" applyBorder="0" applyAlignment="0" applyProtection="0">
      <alignment vertical="center"/>
    </xf>
    <xf numFmtId="4" fontId="26" fillId="0" borderId="0" applyFont="0" applyFill="0" applyBorder="0" applyAlignment="0" applyProtection="0">
      <alignment vertical="center"/>
    </xf>
    <xf numFmtId="0" fontId="26" fillId="0" borderId="0">
      <alignment vertical="center"/>
    </xf>
    <xf numFmtId="0" fontId="84" fillId="0" borderId="14" applyNumberFormat="0" applyFill="0" applyProtection="0">
      <alignment horizontal="right" vertical="center"/>
    </xf>
    <xf numFmtId="0" fontId="0" fillId="0" borderId="0">
      <alignment vertical="center"/>
    </xf>
    <xf numFmtId="0" fontId="104" fillId="0" borderId="28">
      <alignment horizontal="center" vertical="center"/>
    </xf>
    <xf numFmtId="0" fontId="104" fillId="0" borderId="28">
      <alignment horizontal="center" vertical="center"/>
    </xf>
    <xf numFmtId="0" fontId="0" fillId="0" borderId="0">
      <alignment vertical="center"/>
    </xf>
    <xf numFmtId="0" fontId="104" fillId="0" borderId="28">
      <alignment horizontal="center" vertical="center"/>
    </xf>
    <xf numFmtId="0" fontId="104" fillId="0" borderId="28">
      <alignment horizontal="center" vertical="center"/>
    </xf>
    <xf numFmtId="3" fontId="26" fillId="0" borderId="0" applyFont="0" applyFill="0" applyBorder="0" applyAlignment="0" applyProtection="0">
      <alignment vertical="center"/>
    </xf>
    <xf numFmtId="0" fontId="26" fillId="0" borderId="0">
      <alignment vertical="center"/>
    </xf>
    <xf numFmtId="0" fontId="26" fillId="0" borderId="0">
      <alignment vertical="center"/>
    </xf>
    <xf numFmtId="0" fontId="26" fillId="60" borderId="0" applyNumberFormat="0" applyFont="0" applyBorder="0" applyAlignment="0" applyProtection="0">
      <alignment vertical="center"/>
    </xf>
    <xf numFmtId="0" fontId="26" fillId="0" borderId="0">
      <alignment vertical="center"/>
    </xf>
    <xf numFmtId="0" fontId="122" fillId="52" borderId="34" applyNumberFormat="0" applyAlignment="0" applyProtection="0">
      <alignment vertical="center"/>
    </xf>
    <xf numFmtId="0" fontId="121" fillId="58" borderId="37">
      <alignment vertical="center"/>
      <protection locked="0"/>
    </xf>
    <xf numFmtId="0" fontId="134" fillId="0" borderId="0">
      <alignment vertical="center"/>
    </xf>
    <xf numFmtId="0" fontId="77" fillId="54" borderId="0" applyNumberFormat="0" applyBorder="0" applyAlignment="0" applyProtection="0">
      <alignment vertical="center"/>
    </xf>
    <xf numFmtId="0" fontId="121" fillId="58" borderId="37">
      <alignment vertical="center"/>
      <protection locked="0"/>
    </xf>
    <xf numFmtId="0" fontId="121" fillId="58" borderId="37">
      <alignment vertical="center"/>
      <protection locked="0"/>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43" fontId="0" fillId="0" borderId="0" applyFont="0" applyFill="0" applyBorder="0" applyAlignment="0" applyProtection="0">
      <alignment vertical="center"/>
    </xf>
    <xf numFmtId="9" fontId="26" fillId="0" borderId="0" applyFont="0" applyFill="0" applyBorder="0" applyAlignment="0" applyProtection="0">
      <alignment vertical="center"/>
    </xf>
    <xf numFmtId="0" fontId="92" fillId="0" borderId="0" applyNumberFormat="0" applyFill="0" applyBorder="0" applyAlignment="0" applyProtection="0">
      <alignment vertical="center"/>
    </xf>
    <xf numFmtId="9" fontId="26" fillId="0" borderId="0" applyFont="0" applyFill="0" applyBorder="0" applyAlignment="0" applyProtection="0">
      <alignment vertical="center"/>
    </xf>
    <xf numFmtId="0" fontId="135" fillId="0" borderId="0" applyNumberFormat="0" applyFill="0" applyBorder="0" applyAlignment="0" applyProtection="0">
      <alignment vertical="center"/>
    </xf>
    <xf numFmtId="177" fontId="0" fillId="0" borderId="0" applyFont="0" applyFill="0" applyBorder="0" applyAlignment="0" applyProtection="0">
      <alignment vertical="center"/>
    </xf>
    <xf numFmtId="9" fontId="26" fillId="0" borderId="0" applyFont="0" applyFill="0" applyBorder="0" applyAlignment="0" applyProtection="0">
      <alignment vertical="center"/>
    </xf>
    <xf numFmtId="0" fontId="110" fillId="0" borderId="0" applyNumberFormat="0" applyFill="0" applyBorder="0" applyAlignment="0" applyProtection="0">
      <alignment vertical="center"/>
    </xf>
    <xf numFmtId="0" fontId="98" fillId="20"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pplyProtection="0"/>
    <xf numFmtId="0" fontId="26" fillId="0" borderId="0">
      <alignment vertical="center"/>
    </xf>
    <xf numFmtId="9" fontId="26"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0"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28" fillId="0" borderId="42"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15" fillId="0" borderId="33" applyNumberFormat="0" applyFill="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84" fillId="0" borderId="14" applyNumberFormat="0" applyFill="0" applyProtection="0">
      <alignment horizontal="right" vertical="center"/>
    </xf>
    <xf numFmtId="9" fontId="26" fillId="0" borderId="0" applyFont="0" applyFill="0" applyBorder="0" applyAlignment="0" applyProtection="0">
      <alignment vertical="center"/>
    </xf>
    <xf numFmtId="0" fontId="125" fillId="0" borderId="39" applyNumberFormat="0" applyFill="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135" fillId="0" borderId="43" applyNumberFormat="0" applyFill="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133" fillId="0" borderId="0" applyNumberFormat="0" applyFill="0" applyBorder="0" applyAlignment="0" applyProtection="0">
      <alignment vertical="center"/>
    </xf>
    <xf numFmtId="0" fontId="92" fillId="0" borderId="0" applyNumberFormat="0" applyFill="0" applyBorder="0" applyAlignment="0" applyProtection="0">
      <alignment vertical="center"/>
    </xf>
    <xf numFmtId="9" fontId="26" fillId="0" borderId="0" applyFont="0" applyFill="0" applyBorder="0" applyAlignment="0" applyProtection="0">
      <alignment vertical="center"/>
    </xf>
    <xf numFmtId="0" fontId="110" fillId="0" borderId="0" applyNumberFormat="0" applyFill="0" applyBorder="0" applyAlignment="0" applyProtection="0">
      <alignment vertical="center"/>
    </xf>
    <xf numFmtId="9" fontId="26" fillId="0" borderId="0" applyFont="0" applyFill="0" applyBorder="0" applyAlignment="0" applyProtection="0">
      <alignment vertical="center"/>
    </xf>
    <xf numFmtId="0" fontId="110" fillId="0" borderId="0" applyNumberFormat="0" applyFill="0" applyBorder="0" applyAlignment="0" applyProtection="0">
      <alignment vertical="center"/>
    </xf>
    <xf numFmtId="179" fontId="26" fillId="0" borderId="0" applyFont="0" applyFill="0" applyBorder="0" applyAlignment="0" applyProtection="0">
      <alignment vertical="center"/>
    </xf>
    <xf numFmtId="0" fontId="136" fillId="0" borderId="14" applyNumberFormat="0" applyFill="0" applyProtection="0">
      <alignment horizontal="center" vertical="center"/>
    </xf>
    <xf numFmtId="0" fontId="84" fillId="0" borderId="14" applyNumberFormat="0" applyFill="0" applyProtection="0">
      <alignment horizontal="right" vertical="center"/>
    </xf>
    <xf numFmtId="0" fontId="84" fillId="0" borderId="14" applyNumberFormat="0" applyFill="0" applyProtection="0">
      <alignment horizontal="right" vertical="center"/>
    </xf>
    <xf numFmtId="0" fontId="95" fillId="0" borderId="23" applyNumberFormat="0" applyFill="0" applyAlignment="0" applyProtection="0">
      <alignment vertical="center"/>
    </xf>
    <xf numFmtId="0" fontId="95" fillId="0" borderId="23" applyNumberFormat="0" applyFill="0" applyAlignment="0" applyProtection="0">
      <alignment vertical="center"/>
    </xf>
    <xf numFmtId="0" fontId="115" fillId="0" borderId="33" applyNumberFormat="0" applyFill="0" applyAlignment="0" applyProtection="0">
      <alignment vertical="center"/>
    </xf>
    <xf numFmtId="0" fontId="95" fillId="0" borderId="23" applyNumberFormat="0" applyFill="0" applyAlignment="0" applyProtection="0">
      <alignment vertical="center"/>
    </xf>
    <xf numFmtId="0" fontId="26" fillId="0" borderId="0">
      <alignment vertical="center"/>
    </xf>
    <xf numFmtId="0" fontId="115" fillId="0" borderId="33" applyNumberFormat="0" applyFill="0" applyAlignment="0" applyProtection="0">
      <alignment vertical="center"/>
    </xf>
    <xf numFmtId="0" fontId="26" fillId="0" borderId="0">
      <alignment vertical="center"/>
    </xf>
    <xf numFmtId="0" fontId="115" fillId="0" borderId="33" applyNumberFormat="0" applyFill="0" applyAlignment="0" applyProtection="0">
      <alignment vertical="center"/>
    </xf>
    <xf numFmtId="0" fontId="26" fillId="0" borderId="0">
      <alignment vertical="center"/>
    </xf>
    <xf numFmtId="0" fontId="115" fillId="0" borderId="33" applyNumberFormat="0" applyFill="0" applyAlignment="0" applyProtection="0">
      <alignment vertical="center"/>
    </xf>
    <xf numFmtId="0" fontId="115" fillId="0" borderId="33" applyNumberFormat="0" applyFill="0" applyAlignment="0" applyProtection="0">
      <alignment vertical="center"/>
    </xf>
    <xf numFmtId="0" fontId="103" fillId="0" borderId="35" applyNumberFormat="0" applyFill="0" applyAlignment="0" applyProtection="0">
      <alignment vertical="center"/>
    </xf>
    <xf numFmtId="0" fontId="80" fillId="9" borderId="0" applyNumberFormat="0" applyBorder="0" applyAlignment="0" applyProtection="0">
      <alignment vertical="center"/>
    </xf>
    <xf numFmtId="0" fontId="115" fillId="0" borderId="33" applyNumberFormat="0" applyFill="0" applyAlignment="0" applyProtection="0">
      <alignment vertical="center"/>
    </xf>
    <xf numFmtId="0" fontId="115" fillId="0" borderId="33" applyNumberFormat="0" applyFill="0" applyAlignment="0" applyProtection="0">
      <alignment vertical="center"/>
    </xf>
    <xf numFmtId="0" fontId="115" fillId="0" borderId="33" applyNumberFormat="0" applyFill="0" applyAlignment="0" applyProtection="0">
      <alignment vertical="center"/>
    </xf>
    <xf numFmtId="0" fontId="115" fillId="0" borderId="33" applyNumberFormat="0" applyFill="0" applyAlignment="0" applyProtection="0">
      <alignment vertical="center"/>
    </xf>
    <xf numFmtId="0" fontId="26" fillId="0" borderId="0">
      <alignment vertical="center"/>
    </xf>
    <xf numFmtId="0" fontId="115" fillId="0" borderId="33" applyNumberFormat="0" applyFill="0" applyAlignment="0" applyProtection="0">
      <alignment vertical="center"/>
    </xf>
    <xf numFmtId="0" fontId="115" fillId="0" borderId="33" applyNumberFormat="0" applyFill="0" applyAlignment="0" applyProtection="0">
      <alignment vertical="center"/>
    </xf>
    <xf numFmtId="0" fontId="115" fillId="0" borderId="33" applyNumberFormat="0" applyFill="0" applyAlignment="0" applyProtection="0">
      <alignment vertical="center"/>
    </xf>
    <xf numFmtId="0" fontId="26" fillId="0" borderId="0">
      <alignment vertical="center"/>
    </xf>
    <xf numFmtId="0" fontId="26" fillId="0" borderId="0"/>
    <xf numFmtId="0" fontId="135" fillId="0" borderId="43" applyNumberFormat="0" applyFill="0" applyAlignment="0" applyProtection="0">
      <alignment vertical="center"/>
    </xf>
    <xf numFmtId="0" fontId="80" fillId="9" borderId="0" applyNumberFormat="0" applyBorder="0" applyAlignment="0" applyProtection="0">
      <alignment vertical="center"/>
    </xf>
    <xf numFmtId="0" fontId="103" fillId="0" borderId="35" applyNumberFormat="0" applyFill="0" applyAlignment="0" applyProtection="0">
      <alignment vertical="center"/>
    </xf>
    <xf numFmtId="0" fontId="80" fillId="9" borderId="0" applyNumberFormat="0" applyBorder="0" applyAlignment="0" applyProtection="0">
      <alignment vertical="center"/>
    </xf>
    <xf numFmtId="0" fontId="103" fillId="0" borderId="35" applyNumberFormat="0" applyFill="0" applyAlignment="0" applyProtection="0">
      <alignment vertical="center"/>
    </xf>
    <xf numFmtId="0" fontId="103" fillId="0" borderId="35" applyNumberFormat="0" applyFill="0" applyAlignment="0" applyProtection="0">
      <alignment vertical="center"/>
    </xf>
    <xf numFmtId="0" fontId="103" fillId="0" borderId="35" applyNumberFormat="0" applyFill="0" applyAlignment="0" applyProtection="0">
      <alignment vertical="center"/>
    </xf>
    <xf numFmtId="0" fontId="84" fillId="0" borderId="14" applyNumberFormat="0" applyFill="0" applyProtection="0">
      <alignment horizontal="left" vertical="center"/>
    </xf>
    <xf numFmtId="0" fontId="103" fillId="0" borderId="35" applyNumberFormat="0" applyFill="0" applyAlignment="0" applyProtection="0">
      <alignment vertical="center"/>
    </xf>
    <xf numFmtId="0" fontId="103" fillId="0" borderId="35" applyNumberFormat="0" applyFill="0" applyAlignment="0" applyProtection="0">
      <alignment vertical="center"/>
    </xf>
    <xf numFmtId="0" fontId="103" fillId="0" borderId="35" applyNumberFormat="0" applyFill="0" applyAlignment="0" applyProtection="0">
      <alignment vertical="center"/>
    </xf>
    <xf numFmtId="0" fontId="103" fillId="0" borderId="35" applyNumberFormat="0" applyFill="0" applyAlignment="0" applyProtection="0">
      <alignment vertical="center"/>
    </xf>
    <xf numFmtId="0" fontId="103" fillId="0" borderId="0" applyNumberFormat="0" applyFill="0" applyBorder="0" applyAlignment="0" applyProtection="0">
      <alignment vertical="center"/>
    </xf>
    <xf numFmtId="0" fontId="103" fillId="0" borderId="35" applyNumberFormat="0" applyFill="0" applyAlignment="0" applyProtection="0">
      <alignment vertical="center"/>
    </xf>
    <xf numFmtId="0" fontId="103" fillId="0" borderId="35" applyNumberFormat="0" applyFill="0" applyAlignment="0" applyProtection="0">
      <alignment vertical="center"/>
    </xf>
    <xf numFmtId="0" fontId="117" fillId="0" borderId="1">
      <alignment horizontal="left" vertical="center"/>
    </xf>
    <xf numFmtId="0" fontId="103" fillId="0" borderId="35" applyNumberFormat="0" applyFill="0" applyAlignment="0" applyProtection="0">
      <alignment vertical="center"/>
    </xf>
    <xf numFmtId="0" fontId="103" fillId="0" borderId="35" applyNumberFormat="0" applyFill="0" applyAlignment="0" applyProtection="0">
      <alignment vertical="center"/>
    </xf>
    <xf numFmtId="0" fontId="26" fillId="0" borderId="0">
      <alignment vertical="center"/>
    </xf>
    <xf numFmtId="0" fontId="103" fillId="0" borderId="35" applyNumberFormat="0" applyFill="0" applyAlignment="0" applyProtection="0">
      <alignment vertical="center"/>
    </xf>
    <xf numFmtId="1" fontId="84" fillId="0" borderId="11" applyFill="0" applyProtection="0">
      <alignment horizontal="center" vertical="center"/>
    </xf>
    <xf numFmtId="0" fontId="26" fillId="0" borderId="0">
      <alignment vertical="center"/>
    </xf>
    <xf numFmtId="0" fontId="135" fillId="0" borderId="0" applyNumberFormat="0" applyFill="0" applyBorder="0" applyAlignment="0" applyProtection="0">
      <alignment vertical="center"/>
    </xf>
    <xf numFmtId="177"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8" fillId="31" borderId="0" applyNumberFormat="0" applyBorder="0" applyAlignment="0" applyProtection="0">
      <alignment vertical="center"/>
    </xf>
    <xf numFmtId="0" fontId="0" fillId="0" borderId="0">
      <alignment vertical="center"/>
    </xf>
    <xf numFmtId="0" fontId="103" fillId="0" borderId="0" applyNumberFormat="0" applyFill="0" applyBorder="0" applyAlignment="0" applyProtection="0">
      <alignment vertical="center"/>
    </xf>
    <xf numFmtId="43" fontId="0" fillId="0" borderId="0" applyFon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0" fillId="0" borderId="0">
      <alignment vertical="center"/>
    </xf>
    <xf numFmtId="0" fontId="110" fillId="0" borderId="0" applyNumberFormat="0" applyFill="0" applyBorder="0" applyAlignment="0" applyProtection="0">
      <alignment vertical="center"/>
    </xf>
    <xf numFmtId="0" fontId="0" fillId="0" borderId="0">
      <alignment vertical="center"/>
    </xf>
    <xf numFmtId="0" fontId="122" fillId="52" borderId="34" applyNumberFormat="0" applyAlignment="0" applyProtection="0">
      <alignment vertical="center"/>
    </xf>
    <xf numFmtId="0" fontId="110" fillId="0" borderId="0" applyNumberFormat="0" applyFill="0" applyBorder="0" applyAlignment="0" applyProtection="0">
      <alignment vertical="center"/>
    </xf>
    <xf numFmtId="0" fontId="136" fillId="0" borderId="14" applyNumberFormat="0" applyFill="0" applyProtection="0">
      <alignment horizontal="center" vertical="center"/>
    </xf>
    <xf numFmtId="0" fontId="26" fillId="0" borderId="0">
      <alignment vertical="center"/>
    </xf>
    <xf numFmtId="0" fontId="136" fillId="0" borderId="14" applyNumberFormat="0" applyFill="0" applyProtection="0">
      <alignment horizontal="center" vertical="center"/>
    </xf>
    <xf numFmtId="0" fontId="80" fillId="18" borderId="0" applyNumberFormat="0" applyBorder="0" applyAlignment="0" applyProtection="0">
      <alignment vertical="center"/>
    </xf>
    <xf numFmtId="0" fontId="136" fillId="0" borderId="14" applyNumberFormat="0" applyFill="0" applyProtection="0">
      <alignment horizontal="center" vertical="center"/>
    </xf>
    <xf numFmtId="0" fontId="136" fillId="0" borderId="14" applyNumberFormat="0" applyFill="0" applyProtection="0">
      <alignment horizontal="center" vertical="center"/>
    </xf>
    <xf numFmtId="0" fontId="136" fillId="0" borderId="14" applyNumberFormat="0" applyFill="0" applyProtection="0">
      <alignment horizontal="center" vertical="center"/>
    </xf>
    <xf numFmtId="0" fontId="98" fillId="20" borderId="0" applyNumberFormat="0" applyBorder="0" applyAlignment="0" applyProtection="0">
      <alignment vertical="center"/>
    </xf>
    <xf numFmtId="0" fontId="136" fillId="0" borderId="14" applyNumberFormat="0" applyFill="0" applyProtection="0">
      <alignment horizontal="center" vertical="center"/>
    </xf>
    <xf numFmtId="0" fontId="136" fillId="0" borderId="14" applyNumberFormat="0" applyFill="0" applyProtection="0">
      <alignment horizontal="center" vertical="center"/>
    </xf>
    <xf numFmtId="0" fontId="137"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75" fillId="0" borderId="11" applyNumberFormat="0" applyFill="0" applyProtection="0">
      <alignment horizontal="center" vertical="center"/>
    </xf>
    <xf numFmtId="0" fontId="26" fillId="0" borderId="0">
      <alignment vertical="center"/>
    </xf>
    <xf numFmtId="0" fontId="75" fillId="0" borderId="11" applyNumberFormat="0" applyFill="0" applyProtection="0">
      <alignment horizontal="center" vertical="center"/>
    </xf>
    <xf numFmtId="0" fontId="26" fillId="0" borderId="0">
      <alignment vertical="center"/>
    </xf>
    <xf numFmtId="0" fontId="26" fillId="0" borderId="0">
      <alignment vertical="center"/>
    </xf>
    <xf numFmtId="0" fontId="75" fillId="0" borderId="11" applyNumberFormat="0" applyFill="0" applyProtection="0">
      <alignment horizontal="center" vertical="center"/>
    </xf>
    <xf numFmtId="0" fontId="26" fillId="0" borderId="0">
      <alignment vertical="center"/>
    </xf>
    <xf numFmtId="0" fontId="75" fillId="0" borderId="11" applyNumberFormat="0" applyFill="0" applyProtection="0">
      <alignment horizontal="center" vertical="center"/>
    </xf>
    <xf numFmtId="0" fontId="26" fillId="0" borderId="0">
      <alignment vertical="center"/>
    </xf>
    <xf numFmtId="0" fontId="75" fillId="0" borderId="11" applyNumberFormat="0" applyFill="0" applyProtection="0">
      <alignment horizontal="center" vertical="center"/>
    </xf>
    <xf numFmtId="0" fontId="26" fillId="0" borderId="0">
      <alignment vertical="center"/>
    </xf>
    <xf numFmtId="0" fontId="98" fillId="20" borderId="0" applyNumberFormat="0" applyBorder="0" applyAlignment="0" applyProtection="0">
      <alignment vertical="center"/>
    </xf>
    <xf numFmtId="0" fontId="92" fillId="0" borderId="0" applyNumberFormat="0" applyFill="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2" fillId="0" borderId="0" applyNumberFormat="0" applyFill="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116" fillId="0" borderId="0" applyNumberFormat="0" applyFill="0" applyBorder="0" applyAlignment="0" applyProtection="0">
      <alignment vertical="center"/>
    </xf>
    <xf numFmtId="0" fontId="98" fillId="20" borderId="0" applyNumberFormat="0" applyBorder="0" applyAlignment="0" applyProtection="0">
      <alignment vertical="center"/>
    </xf>
    <xf numFmtId="0" fontId="98" fillId="31"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114" fillId="31" borderId="0" applyNumberFormat="0" applyBorder="0" applyAlignment="0" applyProtection="0">
      <alignment vertical="center"/>
    </xf>
    <xf numFmtId="0" fontId="98" fillId="20" borderId="0" applyNumberFormat="0" applyBorder="0" applyAlignment="0" applyProtection="0">
      <alignment vertical="center"/>
    </xf>
    <xf numFmtId="0" fontId="26" fillId="0" borderId="0">
      <alignment vertical="center"/>
    </xf>
    <xf numFmtId="0" fontId="114" fillId="31" borderId="0" applyNumberFormat="0" applyBorder="0" applyAlignment="0" applyProtection="0">
      <alignment vertical="center"/>
    </xf>
    <xf numFmtId="0" fontId="114" fillId="31"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98" fillId="31" borderId="0" applyNumberFormat="0" applyBorder="0" applyAlignment="0" applyProtection="0">
      <alignment vertical="center"/>
    </xf>
    <xf numFmtId="0" fontId="26" fillId="0" borderId="0">
      <alignment vertical="center"/>
    </xf>
    <xf numFmtId="0" fontId="114" fillId="20" borderId="0" applyNumberFormat="0" applyBorder="0" applyAlignment="0" applyProtection="0">
      <alignment vertical="center"/>
    </xf>
    <xf numFmtId="0" fontId="114" fillId="20" borderId="0" applyNumberFormat="0" applyBorder="0" applyAlignment="0" applyProtection="0">
      <alignment vertical="center"/>
    </xf>
    <xf numFmtId="0" fontId="114" fillId="20" borderId="0" applyNumberFormat="0" applyBorder="0" applyAlignment="0" applyProtection="0">
      <alignment vertical="center"/>
    </xf>
    <xf numFmtId="0" fontId="114" fillId="20" borderId="0" applyNumberFormat="0" applyBorder="0" applyAlignment="0" applyProtection="0">
      <alignment vertical="center"/>
    </xf>
    <xf numFmtId="0" fontId="114" fillId="20" borderId="0" applyNumberFormat="0" applyBorder="0" applyAlignment="0" applyProtection="0">
      <alignment vertical="center"/>
    </xf>
    <xf numFmtId="0" fontId="0" fillId="0" borderId="0">
      <alignment vertical="center"/>
    </xf>
    <xf numFmtId="0" fontId="114" fillId="20" borderId="0" applyNumberFormat="0" applyBorder="0" applyAlignment="0" applyProtection="0">
      <alignment vertical="center"/>
    </xf>
    <xf numFmtId="0" fontId="114" fillId="20" borderId="0" applyNumberFormat="0" applyBorder="0" applyAlignment="0" applyProtection="0">
      <alignment vertical="center"/>
    </xf>
    <xf numFmtId="0" fontId="81" fillId="11" borderId="0" applyNumberFormat="0" applyBorder="0" applyAlignment="0" applyProtection="0">
      <alignment vertical="center"/>
    </xf>
    <xf numFmtId="0" fontId="89" fillId="20" borderId="0" applyNumberFormat="0" applyBorder="0" applyAlignment="0" applyProtection="0">
      <alignment vertical="center"/>
    </xf>
    <xf numFmtId="0" fontId="26" fillId="0" borderId="0">
      <alignment vertical="center"/>
    </xf>
    <xf numFmtId="0" fontId="98" fillId="31" borderId="0" applyNumberFormat="0" applyBorder="0" applyAlignment="0" applyProtection="0">
      <alignment vertical="center"/>
    </xf>
    <xf numFmtId="0" fontId="26" fillId="0" borderId="0">
      <alignment vertical="center"/>
    </xf>
    <xf numFmtId="0" fontId="122" fillId="52" borderId="34" applyNumberFormat="0" applyAlignment="0" applyProtection="0">
      <alignment vertical="center"/>
    </xf>
    <xf numFmtId="0" fontId="4" fillId="0" borderId="0">
      <alignment vertical="center"/>
    </xf>
    <xf numFmtId="0" fontId="98" fillId="31" borderId="0" applyNumberFormat="0" applyBorder="0" applyAlignment="0" applyProtection="0">
      <alignment vertical="center"/>
    </xf>
    <xf numFmtId="0" fontId="120" fillId="0" borderId="0">
      <alignment vertical="center"/>
    </xf>
    <xf numFmtId="0" fontId="26" fillId="0" borderId="0">
      <alignment vertical="center"/>
    </xf>
    <xf numFmtId="0" fontId="122" fillId="52" borderId="34" applyNumberFormat="0" applyAlignment="0" applyProtection="0">
      <alignment vertical="center"/>
    </xf>
    <xf numFmtId="0" fontId="138" fillId="0" borderId="0"/>
    <xf numFmtId="0" fontId="98" fillId="31" borderId="0" applyNumberFormat="0" applyBorder="0" applyAlignment="0" applyProtection="0">
      <alignment vertical="center"/>
    </xf>
    <xf numFmtId="0" fontId="4" fillId="0" borderId="0">
      <alignment vertical="center"/>
    </xf>
    <xf numFmtId="0" fontId="98" fillId="31" borderId="0" applyNumberFormat="0" applyBorder="0" applyAlignment="0" applyProtection="0">
      <alignment vertical="center"/>
    </xf>
    <xf numFmtId="0" fontId="4"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61" fillId="0" borderId="21" applyNumberFormat="0" applyFill="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80" fillId="9"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111" fillId="17" borderId="32" applyNumberFormat="0" applyAlignment="0" applyProtection="0">
      <alignment vertical="center"/>
    </xf>
    <xf numFmtId="0" fontId="26" fillId="0" borderId="0">
      <alignment vertical="center"/>
    </xf>
    <xf numFmtId="0" fontId="0" fillId="0" borderId="0">
      <alignment vertical="center"/>
    </xf>
    <xf numFmtId="0" fontId="0" fillId="10" borderId="36" applyNumberFormat="0" applyFont="0" applyAlignment="0" applyProtection="0">
      <alignment vertical="center"/>
    </xf>
    <xf numFmtId="0" fontId="139" fillId="0" borderId="0" applyNumberForma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10" borderId="36" applyNumberFormat="0" applyFont="0" applyAlignment="0" applyProtection="0">
      <alignment vertical="center"/>
    </xf>
    <xf numFmtId="0" fontId="26" fillId="0" borderId="0">
      <alignment vertical="center"/>
    </xf>
    <xf numFmtId="0" fontId="26" fillId="0" borderId="0"/>
    <xf numFmtId="0" fontId="26" fillId="0" borderId="0">
      <alignment vertical="center"/>
    </xf>
    <xf numFmtId="0" fontId="0" fillId="0" borderId="0">
      <alignment vertical="center"/>
    </xf>
    <xf numFmtId="0" fontId="0" fillId="10" borderId="36" applyNumberFormat="0" applyFont="0" applyAlignment="0" applyProtection="0">
      <alignment vertical="center"/>
    </xf>
    <xf numFmtId="0" fontId="26" fillId="0" borderId="0">
      <alignment vertical="center"/>
    </xf>
    <xf numFmtId="0" fontId="26" fillId="0" borderId="0">
      <alignment vertical="center"/>
    </xf>
    <xf numFmtId="0" fontId="81" fillId="11" borderId="0" applyNumberFormat="0" applyBorder="0" applyAlignment="0" applyProtection="0">
      <alignment vertical="center"/>
    </xf>
    <xf numFmtId="0" fontId="26" fillId="0" borderId="0">
      <alignment vertical="center"/>
    </xf>
    <xf numFmtId="0" fontId="77" fillId="62" borderId="0" applyNumberFormat="0" applyBorder="0" applyAlignment="0" applyProtection="0">
      <alignment vertical="center"/>
    </xf>
    <xf numFmtId="0" fontId="26" fillId="0" borderId="0">
      <alignment vertical="center"/>
    </xf>
    <xf numFmtId="0" fontId="81" fillId="11"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7" fillId="53" borderId="0" applyNumberFormat="0" applyBorder="0" applyAlignment="0" applyProtection="0">
      <alignment vertical="center"/>
    </xf>
    <xf numFmtId="0" fontId="26" fillId="0" borderId="0">
      <alignment vertical="center"/>
    </xf>
    <xf numFmtId="0" fontId="26" fillId="0" borderId="0">
      <alignment vertical="center"/>
    </xf>
    <xf numFmtId="1" fontId="84" fillId="0" borderId="11" applyFill="0" applyProtection="0">
      <alignment horizontal="center" vertical="center"/>
    </xf>
    <xf numFmtId="0" fontId="26" fillId="0" borderId="0">
      <alignment vertical="center"/>
    </xf>
    <xf numFmtId="1" fontId="84" fillId="0" borderId="11" applyFill="0" applyProtection="0">
      <alignment horizontal="center" vertical="center"/>
    </xf>
    <xf numFmtId="0" fontId="26" fillId="0" borderId="0">
      <alignment vertical="center"/>
    </xf>
    <xf numFmtId="0" fontId="4"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08" fillId="12" borderId="31"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87" fillId="9" borderId="0" applyNumberFormat="0" applyBorder="0" applyAlignment="0" applyProtection="0">
      <alignment vertical="center"/>
    </xf>
    <xf numFmtId="0" fontId="122" fillId="52" borderId="34" applyNumberFormat="0" applyAlignment="0" applyProtection="0">
      <alignment vertical="center"/>
    </xf>
    <xf numFmtId="0" fontId="26" fillId="0" borderId="0">
      <alignment vertical="center"/>
    </xf>
    <xf numFmtId="0" fontId="26" fillId="0" borderId="0">
      <alignment vertical="center"/>
    </xf>
    <xf numFmtId="0" fontId="111" fillId="17" borderId="32" applyNumberFormat="0" applyAlignment="0" applyProtection="0">
      <alignment vertical="center"/>
    </xf>
    <xf numFmtId="0" fontId="26" fillId="0" borderId="0">
      <alignment vertical="center"/>
    </xf>
    <xf numFmtId="0" fontId="26" fillId="0" borderId="0">
      <alignment vertical="center"/>
    </xf>
    <xf numFmtId="0" fontId="111" fillId="17" borderId="32" applyNumberFormat="0" applyAlignment="0" applyProtection="0">
      <alignment vertical="center"/>
    </xf>
    <xf numFmtId="0" fontId="108" fillId="12" borderId="31" applyNumberFormat="0" applyAlignment="0" applyProtection="0">
      <alignment vertical="center"/>
    </xf>
    <xf numFmtId="0" fontId="26" fillId="0" borderId="0">
      <alignment vertical="center"/>
    </xf>
    <xf numFmtId="177" fontId="0" fillId="0" borderId="0" applyFont="0" applyFill="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111" fillId="17" borderId="32"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122" fillId="52" borderId="3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108" fillId="12" borderId="31" applyNumberFormat="0" applyAlignment="0" applyProtection="0">
      <alignment vertical="center"/>
    </xf>
    <xf numFmtId="0" fontId="26" fillId="0" borderId="0">
      <alignment vertical="center"/>
    </xf>
    <xf numFmtId="0" fontId="108" fillId="12" borderId="31" applyNumberFormat="0" applyAlignment="0" applyProtection="0">
      <alignment vertical="center"/>
    </xf>
    <xf numFmtId="0" fontId="81" fillId="11" borderId="0" applyNumberFormat="0" applyBorder="0" applyAlignment="0" applyProtection="0">
      <alignment vertical="center"/>
    </xf>
    <xf numFmtId="0" fontId="0" fillId="0" borderId="0">
      <alignment vertical="center"/>
    </xf>
    <xf numFmtId="0" fontId="81" fillId="11" borderId="0" applyNumberFormat="0" applyBorder="0" applyAlignment="0" applyProtection="0">
      <alignment vertical="center"/>
    </xf>
    <xf numFmtId="0" fontId="0" fillId="0" borderId="0">
      <alignment vertical="center"/>
    </xf>
    <xf numFmtId="0" fontId="81" fillId="11"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51" fillId="65" borderId="0" applyNumberFormat="0" applyBorder="0" applyAlignment="0" applyProtection="0">
      <alignment vertical="center"/>
    </xf>
    <xf numFmtId="0" fontId="26" fillId="0" borderId="0">
      <alignment vertical="center"/>
    </xf>
    <xf numFmtId="0" fontId="26" fillId="0" borderId="0">
      <alignment vertical="center"/>
    </xf>
    <xf numFmtId="0" fontId="111" fillId="17" borderId="32" applyNumberForma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84" fillId="0" borderId="0">
      <alignment vertical="center"/>
    </xf>
    <xf numFmtId="0" fontId="26" fillId="0" borderId="0">
      <alignment vertical="center"/>
    </xf>
    <xf numFmtId="0" fontId="26" fillId="0" borderId="0">
      <alignment vertical="center"/>
    </xf>
    <xf numFmtId="0" fontId="26" fillId="0" borderId="0">
      <alignment vertical="center"/>
    </xf>
    <xf numFmtId="0" fontId="108" fillId="12" borderId="31" applyNumberFormat="0" applyAlignment="0" applyProtection="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72" fillId="0" borderId="19" applyNumberFormat="0" applyFill="0" applyAlignment="0" applyProtection="0">
      <alignment vertical="center"/>
    </xf>
    <xf numFmtId="0" fontId="0" fillId="0" borderId="0">
      <alignment vertical="center"/>
    </xf>
    <xf numFmtId="0" fontId="0" fillId="0" borderId="0">
      <alignment vertical="center"/>
    </xf>
    <xf numFmtId="0" fontId="80" fillId="18" borderId="0" applyNumberFormat="0" applyBorder="0" applyAlignment="0" applyProtection="0">
      <alignment vertical="center"/>
    </xf>
    <xf numFmtId="0" fontId="0" fillId="0" borderId="0">
      <alignment vertical="center"/>
    </xf>
    <xf numFmtId="0" fontId="4" fillId="0" borderId="0" applyAlignment="0"/>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6" fillId="0" borderId="0">
      <alignment vertical="center"/>
    </xf>
    <xf numFmtId="0" fontId="0" fillId="0" borderId="0">
      <alignment vertical="center"/>
    </xf>
    <xf numFmtId="0" fontId="0" fillId="0" borderId="0">
      <alignment vertical="center"/>
    </xf>
    <xf numFmtId="0" fontId="0" fillId="10" borderId="36" applyNumberFormat="0" applyFont="0" applyAlignment="0" applyProtection="0">
      <alignment vertical="center"/>
    </xf>
    <xf numFmtId="0" fontId="117" fillId="0" borderId="1">
      <alignment horizontal="left" vertical="center"/>
    </xf>
    <xf numFmtId="0" fontId="117" fillId="0" borderId="1">
      <alignment horizontal="left" vertical="center"/>
    </xf>
    <xf numFmtId="0" fontId="0" fillId="10" borderId="36" applyNumberFormat="0" applyFont="0" applyAlignment="0" applyProtection="0">
      <alignment vertical="center"/>
    </xf>
    <xf numFmtId="0" fontId="117" fillId="0" borderId="1">
      <alignment horizontal="left" vertical="center"/>
    </xf>
    <xf numFmtId="0" fontId="117" fillId="0" borderId="1">
      <alignment horizontal="left" vertical="center"/>
    </xf>
    <xf numFmtId="0" fontId="117" fillId="0" borderId="1">
      <alignment horizontal="left" vertical="center"/>
    </xf>
    <xf numFmtId="0" fontId="0" fillId="0" borderId="0">
      <alignment vertical="center"/>
    </xf>
    <xf numFmtId="0" fontId="0" fillId="0" borderId="0">
      <alignment vertical="center"/>
    </xf>
    <xf numFmtId="0" fontId="26" fillId="0" borderId="0">
      <alignment vertical="center"/>
    </xf>
    <xf numFmtId="0" fontId="118" fillId="12" borderId="34" applyNumberFormat="0" applyAlignment="0" applyProtection="0">
      <alignment vertical="center"/>
    </xf>
    <xf numFmtId="0" fontId="26" fillId="0" borderId="0">
      <alignment vertical="center"/>
    </xf>
    <xf numFmtId="1" fontId="84" fillId="0" borderId="11" applyFill="0" applyProtection="0">
      <alignment horizontal="center" vertical="center"/>
    </xf>
    <xf numFmtId="0" fontId="26" fillId="0" borderId="0">
      <alignment vertical="center"/>
    </xf>
    <xf numFmtId="0" fontId="118" fillId="12" borderId="34" applyNumberFormat="0" applyAlignment="0" applyProtection="0">
      <alignment vertical="center"/>
    </xf>
    <xf numFmtId="0" fontId="26" fillId="0" borderId="0">
      <alignment vertical="center"/>
    </xf>
    <xf numFmtId="0" fontId="26" fillId="0" borderId="0">
      <alignment vertical="center"/>
    </xf>
    <xf numFmtId="0" fontId="4" fillId="0" borderId="0">
      <alignment vertical="center"/>
    </xf>
    <xf numFmtId="0" fontId="118" fillId="12" borderId="34" applyNumberFormat="0" applyAlignment="0" applyProtection="0">
      <alignment vertical="center"/>
    </xf>
    <xf numFmtId="0" fontId="113"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0" fillId="9" borderId="0" applyNumberFormat="0" applyBorder="0" applyAlignment="0" applyProtection="0">
      <alignment vertical="center"/>
    </xf>
    <xf numFmtId="0" fontId="87" fillId="9" borderId="0" applyNumberFormat="0" applyBorder="0" applyAlignment="0" applyProtection="0">
      <alignment vertical="center"/>
    </xf>
    <xf numFmtId="0" fontId="84" fillId="0" borderId="14" applyNumberFormat="0" applyFill="0" applyProtection="0">
      <alignment horizontal="left" vertical="center"/>
    </xf>
    <xf numFmtId="0" fontId="87" fillId="18" borderId="0" applyNumberFormat="0" applyBorder="0" applyAlignment="0" applyProtection="0">
      <alignment vertical="center"/>
    </xf>
    <xf numFmtId="0" fontId="87" fillId="18" borderId="0" applyNumberFormat="0" applyBorder="0" applyAlignment="0" applyProtection="0">
      <alignment vertical="center"/>
    </xf>
    <xf numFmtId="0" fontId="87"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92" fillId="0" borderId="0" applyNumberFormat="0" applyFill="0" applyBorder="0" applyAlignment="0" applyProtection="0">
      <alignment vertical="center"/>
    </xf>
    <xf numFmtId="0" fontId="80" fillId="18" borderId="0" applyNumberFormat="0" applyBorder="0" applyAlignment="0" applyProtection="0">
      <alignment vertical="center"/>
    </xf>
    <xf numFmtId="0" fontId="92" fillId="0" borderId="0" applyNumberFormat="0" applyFill="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87" fillId="9" borderId="0" applyNumberFormat="0" applyBorder="0" applyAlignment="0" applyProtection="0">
      <alignment vertical="center"/>
    </xf>
    <xf numFmtId="0" fontId="87" fillId="9" borderId="0" applyNumberFormat="0" applyBorder="0" applyAlignment="0" applyProtection="0">
      <alignment vertical="center"/>
    </xf>
    <xf numFmtId="0" fontId="87" fillId="9" borderId="0" applyNumberFormat="0" applyBorder="0" applyAlignment="0" applyProtection="0">
      <alignment vertical="center"/>
    </xf>
    <xf numFmtId="0" fontId="87" fillId="9" borderId="0" applyNumberFormat="0" applyBorder="0" applyAlignment="0" applyProtection="0">
      <alignment vertical="center"/>
    </xf>
    <xf numFmtId="0" fontId="87" fillId="9" borderId="0" applyNumberFormat="0" applyBorder="0" applyAlignment="0" applyProtection="0">
      <alignment vertical="center"/>
    </xf>
    <xf numFmtId="0" fontId="87" fillId="9" borderId="0" applyNumberFormat="0" applyBorder="0" applyAlignment="0" applyProtection="0">
      <alignment vertical="center"/>
    </xf>
    <xf numFmtId="0" fontId="80" fillId="18" borderId="0" applyNumberFormat="0" applyBorder="0" applyAlignment="0" applyProtection="0">
      <alignment vertical="center"/>
    </xf>
    <xf numFmtId="0" fontId="80" fillId="18" borderId="0" applyNumberFormat="0" applyBorder="0" applyAlignment="0" applyProtection="0">
      <alignment vertical="center"/>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41" applyNumberFormat="0" applyFill="0" applyAlignment="0" applyProtection="0">
      <alignment vertical="center"/>
    </xf>
    <xf numFmtId="0" fontId="116" fillId="0" borderId="0" applyNumberFormat="0" applyFill="0" applyBorder="0" applyAlignment="0" applyProtection="0">
      <alignment vertical="center"/>
    </xf>
    <xf numFmtId="0" fontId="61" fillId="0" borderId="21" applyNumberFormat="0" applyFill="0" applyAlignment="0" applyProtection="0">
      <alignment vertical="center"/>
    </xf>
    <xf numFmtId="0" fontId="111" fillId="17" borderId="32" applyNumberFormat="0" applyAlignment="0" applyProtection="0">
      <alignment vertical="center"/>
    </xf>
    <xf numFmtId="0" fontId="61" fillId="0" borderId="21" applyNumberFormat="0" applyFill="0" applyAlignment="0" applyProtection="0">
      <alignment vertical="center"/>
    </xf>
    <xf numFmtId="0" fontId="111" fillId="17" borderId="32" applyNumberFormat="0" applyAlignment="0" applyProtection="0">
      <alignment vertical="center"/>
    </xf>
    <xf numFmtId="0" fontId="61" fillId="0" borderId="21" applyNumberFormat="0" applyFill="0" applyAlignment="0" applyProtection="0">
      <alignment vertical="center"/>
    </xf>
    <xf numFmtId="0" fontId="111" fillId="17" borderId="32" applyNumberFormat="0" applyAlignment="0" applyProtection="0">
      <alignment vertical="center"/>
    </xf>
    <xf numFmtId="0" fontId="61" fillId="0" borderId="21" applyNumberFormat="0" applyFill="0" applyAlignment="0" applyProtection="0">
      <alignment vertical="center"/>
    </xf>
    <xf numFmtId="0" fontId="111" fillId="17" borderId="32" applyNumberFormat="0" applyAlignment="0" applyProtection="0">
      <alignment vertical="center"/>
    </xf>
    <xf numFmtId="0" fontId="61" fillId="0" borderId="41" applyNumberFormat="0" applyFill="0" applyAlignment="0" applyProtection="0">
      <alignment vertical="center"/>
    </xf>
    <xf numFmtId="0" fontId="111" fillId="17" borderId="32" applyNumberFormat="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116" fillId="0" borderId="0" applyNumberFormat="0" applyFill="0" applyBorder="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116" fillId="0" borderId="0" applyNumberFormat="0" applyFill="0" applyBorder="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4" fontId="0" fillId="0" borderId="0" applyFont="0" applyFill="0" applyBorder="0" applyAlignment="0" applyProtection="0">
      <alignment vertical="center"/>
    </xf>
    <xf numFmtId="0" fontId="61" fillId="0" borderId="21" applyNumberFormat="0" applyFill="0" applyAlignment="0" applyProtection="0">
      <alignment vertical="center"/>
    </xf>
    <xf numFmtId="0" fontId="61" fillId="0" borderId="21" applyNumberFormat="0" applyFill="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8" fillId="12" borderId="34"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111" fillId="17" borderId="32" applyNumberFormat="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75" fillId="0" borderId="11" applyNumberFormat="0" applyFill="0" applyProtection="0">
      <alignment horizontal="left" vertical="center"/>
    </xf>
    <xf numFmtId="0" fontId="75" fillId="0" borderId="11" applyNumberFormat="0" applyFill="0" applyProtection="0">
      <alignment horizontal="left" vertical="center"/>
    </xf>
    <xf numFmtId="0" fontId="75" fillId="0" borderId="11" applyNumberFormat="0" applyFill="0" applyProtection="0">
      <alignment horizontal="left" vertical="center"/>
    </xf>
    <xf numFmtId="0" fontId="75" fillId="0" borderId="11" applyNumberFormat="0" applyFill="0" applyProtection="0">
      <alignment horizontal="left" vertical="center"/>
    </xf>
    <xf numFmtId="0" fontId="75" fillId="0" borderId="11" applyNumberFormat="0" applyFill="0" applyProtection="0">
      <alignment horizontal="left" vertical="center"/>
    </xf>
    <xf numFmtId="0" fontId="75" fillId="0" borderId="11" applyNumberFormat="0" applyFill="0" applyProtection="0">
      <alignment horizontal="left" vertical="center"/>
    </xf>
    <xf numFmtId="0" fontId="75" fillId="0" borderId="11" applyNumberFormat="0" applyFill="0" applyProtection="0">
      <alignment horizontal="lef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120" fillId="0" borderId="0">
      <alignment vertical="center"/>
    </xf>
    <xf numFmtId="176" fontId="0" fillId="0" borderId="0" applyFont="0" applyFill="0" applyBorder="0" applyAlignment="0" applyProtection="0">
      <alignment vertical="center"/>
    </xf>
    <xf numFmtId="0" fontId="122" fillId="52" borderId="34" applyNumberFormat="0" applyAlignment="0" applyProtection="0">
      <alignment vertical="center"/>
    </xf>
    <xf numFmtId="43" fontId="0" fillId="0" borderId="0" applyFont="0" applyFill="0" applyBorder="0" applyAlignment="0" applyProtection="0">
      <alignment vertical="center"/>
    </xf>
    <xf numFmtId="0" fontId="26"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7" fillId="64" borderId="0" applyNumberFormat="0" applyBorder="0" applyAlignment="0" applyProtection="0">
      <alignment vertical="center"/>
    </xf>
    <xf numFmtId="0" fontId="51" fillId="66" borderId="0" applyNumberFormat="0" applyBorder="0" applyAlignment="0" applyProtection="0">
      <alignment vertical="center"/>
    </xf>
    <xf numFmtId="0" fontId="51" fillId="66" borderId="0" applyNumberFormat="0" applyBorder="0" applyAlignment="0" applyProtection="0">
      <alignment vertical="center"/>
    </xf>
    <xf numFmtId="0" fontId="51" fillId="59" borderId="0" applyNumberFormat="0" applyBorder="0" applyAlignment="0" applyProtection="0">
      <alignment vertical="center"/>
    </xf>
    <xf numFmtId="0" fontId="51" fillId="65" borderId="0" applyNumberFormat="0" applyBorder="0" applyAlignment="0" applyProtection="0">
      <alignment vertical="center"/>
    </xf>
    <xf numFmtId="0" fontId="77" fillId="53" borderId="0" applyNumberFormat="0" applyBorder="0" applyAlignment="0" applyProtection="0">
      <alignment vertical="center"/>
    </xf>
    <xf numFmtId="0" fontId="77" fillId="53" borderId="0" applyNumberFormat="0" applyBorder="0" applyAlignment="0" applyProtection="0">
      <alignment vertical="center"/>
    </xf>
    <xf numFmtId="0" fontId="77" fillId="53" borderId="0" applyNumberFormat="0" applyBorder="0" applyAlignment="0" applyProtection="0">
      <alignment vertical="center"/>
    </xf>
    <xf numFmtId="0" fontId="77" fillId="67" borderId="0" applyNumberFormat="0" applyBorder="0" applyAlignment="0" applyProtection="0">
      <alignment vertical="center"/>
    </xf>
    <xf numFmtId="0" fontId="77" fillId="7" borderId="0" applyNumberFormat="0" applyBorder="0" applyAlignment="0" applyProtection="0">
      <alignment vertical="center"/>
    </xf>
    <xf numFmtId="0" fontId="77" fillId="67" borderId="0" applyNumberFormat="0" applyBorder="0" applyAlignment="0" applyProtection="0">
      <alignment vertical="center"/>
    </xf>
    <xf numFmtId="0" fontId="77" fillId="50" borderId="0" applyNumberFormat="0" applyBorder="0" applyAlignment="0" applyProtection="0">
      <alignment vertical="center"/>
    </xf>
    <xf numFmtId="0" fontId="77" fillId="50" borderId="0" applyNumberFormat="0" applyBorder="0" applyAlignment="0" applyProtection="0">
      <alignment vertical="center"/>
    </xf>
    <xf numFmtId="0" fontId="77" fillId="6" borderId="0" applyNumberFormat="0" applyBorder="0" applyAlignment="0" applyProtection="0">
      <alignment vertical="center"/>
    </xf>
    <xf numFmtId="0" fontId="77" fillId="56" borderId="0" applyNumberFormat="0" applyBorder="0" applyAlignment="0" applyProtection="0">
      <alignment vertical="center"/>
    </xf>
    <xf numFmtId="0" fontId="77" fillId="56" borderId="0" applyNumberFormat="0" applyBorder="0" applyAlignment="0" applyProtection="0">
      <alignment vertical="center"/>
    </xf>
    <xf numFmtId="0" fontId="81" fillId="11" borderId="0" applyNumberFormat="0" applyBorder="0" applyAlignment="0" applyProtection="0">
      <alignment vertical="center"/>
    </xf>
    <xf numFmtId="0" fontId="77" fillId="56" borderId="0" applyNumberFormat="0" applyBorder="0" applyAlignment="0" applyProtection="0">
      <alignment vertical="center"/>
    </xf>
    <xf numFmtId="0" fontId="77" fillId="56" borderId="0" applyNumberFormat="0" applyBorder="0" applyAlignment="0" applyProtection="0">
      <alignment vertical="center"/>
    </xf>
    <xf numFmtId="0" fontId="81" fillId="11" borderId="0" applyNumberFormat="0" applyBorder="0" applyAlignment="0" applyProtection="0">
      <alignment vertical="center"/>
    </xf>
    <xf numFmtId="0" fontId="77" fillId="64" borderId="0" applyNumberFormat="0" applyBorder="0" applyAlignment="0" applyProtection="0">
      <alignment vertical="center"/>
    </xf>
    <xf numFmtId="0" fontId="77" fillId="64" borderId="0" applyNumberFormat="0" applyBorder="0" applyAlignment="0" applyProtection="0">
      <alignment vertical="center"/>
    </xf>
    <xf numFmtId="0" fontId="77" fillId="8" borderId="0" applyNumberFormat="0" applyBorder="0" applyAlignment="0" applyProtection="0">
      <alignment vertical="center"/>
    </xf>
    <xf numFmtId="0" fontId="77" fillId="7" borderId="0" applyNumberFormat="0" applyBorder="0" applyAlignment="0" applyProtection="0">
      <alignment vertical="center"/>
    </xf>
    <xf numFmtId="0" fontId="77" fillId="7" borderId="0" applyNumberFormat="0" applyBorder="0" applyAlignment="0" applyProtection="0">
      <alignment vertical="center"/>
    </xf>
    <xf numFmtId="0" fontId="77" fillId="7" borderId="0" applyNumberFormat="0" applyBorder="0" applyAlignment="0" applyProtection="0">
      <alignment vertical="center"/>
    </xf>
    <xf numFmtId="0" fontId="77" fillId="7" borderId="0" applyNumberFormat="0" applyBorder="0" applyAlignment="0" applyProtection="0">
      <alignment vertical="center"/>
    </xf>
    <xf numFmtId="0" fontId="77" fillId="7" borderId="0" applyNumberFormat="0" applyBorder="0" applyAlignment="0" applyProtection="0">
      <alignment vertical="center"/>
    </xf>
    <xf numFmtId="0" fontId="77" fillId="68" borderId="0" applyNumberFormat="0" applyBorder="0" applyAlignment="0" applyProtection="0">
      <alignment vertical="center"/>
    </xf>
    <xf numFmtId="0" fontId="77" fillId="68" borderId="0" applyNumberFormat="0" applyBorder="0" applyAlignment="0" applyProtection="0">
      <alignment vertical="center"/>
    </xf>
    <xf numFmtId="181" fontId="84" fillId="0" borderId="11" applyFill="0" applyProtection="0">
      <alignment horizontal="right" vertical="center"/>
    </xf>
    <xf numFmtId="181" fontId="84" fillId="0" borderId="11" applyFill="0" applyProtection="0">
      <alignment horizontal="right" vertical="center"/>
    </xf>
    <xf numFmtId="181" fontId="84" fillId="0" borderId="11" applyFill="0" applyProtection="0">
      <alignment horizontal="right" vertical="center"/>
    </xf>
    <xf numFmtId="181" fontId="84" fillId="0" borderId="11" applyFill="0" applyProtection="0">
      <alignment horizontal="right" vertical="center"/>
    </xf>
    <xf numFmtId="0" fontId="84" fillId="0" borderId="14" applyNumberFormat="0" applyFill="0" applyProtection="0">
      <alignment horizontal="left" vertical="center"/>
    </xf>
    <xf numFmtId="0" fontId="84" fillId="0" borderId="14" applyNumberFormat="0" applyFill="0" applyProtection="0">
      <alignment horizontal="left" vertical="center"/>
    </xf>
    <xf numFmtId="0" fontId="84" fillId="0" borderId="14" applyNumberFormat="0" applyFill="0" applyProtection="0">
      <alignment horizontal="left" vertical="center"/>
    </xf>
    <xf numFmtId="0" fontId="84" fillId="0" borderId="14" applyNumberFormat="0" applyFill="0" applyProtection="0">
      <alignment horizontal="left" vertical="center"/>
    </xf>
    <xf numFmtId="0" fontId="81" fillId="11" borderId="0" applyNumberFormat="0" applyBorder="0" applyAlignment="0" applyProtection="0">
      <alignment vertical="center"/>
    </xf>
    <xf numFmtId="0" fontId="81" fillId="11" borderId="0" applyNumberFormat="0" applyBorder="0" applyAlignment="0" applyProtection="0">
      <alignment vertical="center"/>
    </xf>
    <xf numFmtId="0" fontId="81" fillId="11" borderId="0" applyNumberFormat="0" applyBorder="0" applyAlignment="0" applyProtection="0">
      <alignment vertical="center"/>
    </xf>
    <xf numFmtId="0" fontId="81" fillId="11" borderId="0" applyNumberFormat="0" applyBorder="0" applyAlignment="0" applyProtection="0">
      <alignment vertical="center"/>
    </xf>
    <xf numFmtId="0" fontId="81" fillId="11" borderId="0" applyNumberFormat="0" applyBorder="0" applyAlignment="0" applyProtection="0">
      <alignment vertical="center"/>
    </xf>
    <xf numFmtId="0" fontId="81" fillId="11" borderId="0" applyNumberFormat="0" applyBorder="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41" fontId="0" fillId="0" borderId="0" applyFont="0" applyFill="0" applyBorder="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08" fillId="12" borderId="31" applyNumberFormat="0" applyAlignment="0" applyProtection="0">
      <alignment vertical="center"/>
    </xf>
    <xf numFmtId="0" fontId="122" fillId="52" borderId="34" applyNumberFormat="0" applyAlignment="0" applyProtection="0">
      <alignment vertical="center"/>
    </xf>
    <xf numFmtId="0" fontId="122" fillId="52" borderId="34" applyNumberFormat="0" applyAlignment="0" applyProtection="0">
      <alignment vertical="center"/>
    </xf>
    <xf numFmtId="0" fontId="122" fillId="52" borderId="34" applyNumberFormat="0" applyAlignment="0" applyProtection="0">
      <alignment vertical="center"/>
    </xf>
    <xf numFmtId="0" fontId="122" fillId="52" borderId="34" applyNumberFormat="0" applyAlignment="0" applyProtection="0">
      <alignment vertical="center"/>
    </xf>
    <xf numFmtId="0" fontId="122" fillId="52" borderId="34" applyNumberFormat="0" applyAlignment="0" applyProtection="0">
      <alignment vertical="center"/>
    </xf>
    <xf numFmtId="0" fontId="122" fillId="52" borderId="34" applyNumberFormat="0" applyAlignment="0" applyProtection="0">
      <alignment vertical="center"/>
    </xf>
    <xf numFmtId="0" fontId="122" fillId="52" borderId="34" applyNumberFormat="0" applyAlignment="0" applyProtection="0">
      <alignment vertical="center"/>
    </xf>
    <xf numFmtId="0" fontId="122" fillId="52" borderId="34" applyNumberFormat="0" applyAlignment="0" applyProtection="0">
      <alignment vertical="center"/>
    </xf>
    <xf numFmtId="1" fontId="84" fillId="0" borderId="11" applyFill="0" applyProtection="0">
      <alignment horizontal="center" vertical="center"/>
    </xf>
    <xf numFmtId="1" fontId="84" fillId="0" borderId="11" applyFill="0" applyProtection="0">
      <alignment horizontal="center" vertical="center"/>
    </xf>
    <xf numFmtId="0" fontId="143" fillId="0" borderId="0">
      <alignment vertical="center"/>
    </xf>
    <xf numFmtId="0" fontId="112" fillId="0" borderId="0">
      <alignment vertical="center"/>
    </xf>
    <xf numFmtId="43" fontId="0" fillId="0" borderId="0" applyFont="0" applyFill="0" applyBorder="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0" fillId="10" borderId="36" applyNumberFormat="0" applyFont="0" applyAlignment="0" applyProtection="0">
      <alignment vertical="center"/>
    </xf>
    <xf numFmtId="0" fontId="144" fillId="0" borderId="0">
      <alignment vertical="top"/>
      <protection locked="0"/>
    </xf>
    <xf numFmtId="0" fontId="26" fillId="0" borderId="0"/>
  </cellStyleXfs>
  <cellXfs count="598">
    <xf numFmtId="0" fontId="0" fillId="0" borderId="0" xfId="0" applyAlignment="1"/>
    <xf numFmtId="0" fontId="1" fillId="0" borderId="0" xfId="0" applyFont="1" applyFill="1" applyBorder="1" applyAlignment="1">
      <alignment vertical="center"/>
    </xf>
    <xf numFmtId="0" fontId="2" fillId="0" borderId="0" xfId="552" applyFont="1" applyFill="1" applyBorder="1" applyAlignment="1">
      <alignment horizontal="center" vertical="center"/>
    </xf>
    <xf numFmtId="0" fontId="3" fillId="0" borderId="1" xfId="552"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vertical="center" wrapText="1"/>
    </xf>
    <xf numFmtId="0" fontId="3" fillId="0" borderId="1" xfId="552" applyFont="1" applyFill="1" applyBorder="1" applyAlignment="1">
      <alignment horizontal="center" vertical="center" wrapText="1"/>
    </xf>
    <xf numFmtId="0" fontId="4" fillId="0" borderId="0" xfId="286" applyFont="1" applyFill="1" applyBorder="1" applyAlignment="1">
      <alignment vertical="center"/>
    </xf>
    <xf numFmtId="0" fontId="5" fillId="0" borderId="0" xfId="286" applyFont="1" applyFill="1" applyBorder="1" applyAlignment="1">
      <alignment vertical="center"/>
    </xf>
    <xf numFmtId="0" fontId="4" fillId="0" borderId="0" xfId="286" applyFont="1" applyFill="1" applyBorder="1" applyAlignment="1">
      <alignment horizontal="center" vertical="center"/>
    </xf>
    <xf numFmtId="0" fontId="6" fillId="0" borderId="0" xfId="286" applyNumberFormat="1" applyFont="1" applyFill="1" applyBorder="1" applyAlignment="1" applyProtection="1">
      <alignment horizontal="center" vertical="center"/>
    </xf>
    <xf numFmtId="0" fontId="0" fillId="0" borderId="0" xfId="286" applyNumberFormat="1" applyFont="1" applyFill="1" applyBorder="1" applyAlignment="1" applyProtection="1">
      <alignment horizontal="left" vertical="center"/>
    </xf>
    <xf numFmtId="0" fontId="7" fillId="0" borderId="1" xfId="478" applyFont="1" applyFill="1" applyBorder="1" applyAlignment="1">
      <alignment horizontal="center" vertical="center" wrapText="1"/>
    </xf>
    <xf numFmtId="0" fontId="8" fillId="0" borderId="1" xfId="478" applyFont="1" applyFill="1" applyBorder="1" applyAlignment="1">
      <alignment horizontal="center" vertical="center" wrapText="1"/>
    </xf>
    <xf numFmtId="0" fontId="9" fillId="0" borderId="2" xfId="1334" applyFont="1" applyFill="1" applyBorder="1" applyAlignment="1" applyProtection="1">
      <alignment horizontal="left" vertical="center" wrapText="1"/>
      <protection locked="0"/>
    </xf>
    <xf numFmtId="0" fontId="9" fillId="0" borderId="3" xfId="1334" applyFont="1" applyFill="1" applyBorder="1" applyAlignment="1" applyProtection="1">
      <alignment horizontal="center" vertical="center" wrapText="1"/>
      <protection locked="0"/>
    </xf>
    <xf numFmtId="0" fontId="9" fillId="0" borderId="3" xfId="1334" applyFont="1" applyFill="1" applyBorder="1" applyAlignment="1" applyProtection="1">
      <alignment horizontal="left" vertical="center" wrapText="1"/>
      <protection locked="0"/>
    </xf>
    <xf numFmtId="0" fontId="9" fillId="0" borderId="3" xfId="1334" applyFont="1" applyFill="1" applyBorder="1" applyAlignment="1" applyProtection="1">
      <alignment horizontal="left" vertical="center" wrapText="1"/>
    </xf>
    <xf numFmtId="0" fontId="9" fillId="0" borderId="3" xfId="1334" applyNumberFormat="1" applyFont="1" applyFill="1" applyBorder="1" applyAlignment="1" applyProtection="1">
      <alignment horizontal="center" vertical="center" wrapText="1"/>
    </xf>
    <xf numFmtId="0" fontId="10" fillId="0" borderId="4" xfId="1334" applyFont="1" applyFill="1" applyBorder="1" applyAlignment="1" applyProtection="1">
      <alignment vertical="center"/>
    </xf>
    <xf numFmtId="0" fontId="10" fillId="0" borderId="5" xfId="1334" applyFont="1" applyFill="1" applyBorder="1" applyAlignment="1" applyProtection="1">
      <alignment vertical="center"/>
    </xf>
    <xf numFmtId="0" fontId="9" fillId="0" borderId="3" xfId="1334" applyFont="1" applyFill="1" applyBorder="1" applyAlignment="1" applyProtection="1">
      <alignment horizontal="center" vertical="center" wrapText="1"/>
    </xf>
    <xf numFmtId="9" fontId="9" fillId="0" borderId="3" xfId="1334"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5" fillId="0" borderId="6" xfId="552" applyFont="1" applyFill="1" applyBorder="1" applyAlignment="1">
      <alignment horizontal="left" vertical="center" wrapText="1"/>
    </xf>
    <xf numFmtId="0" fontId="15" fillId="0" borderId="7" xfId="552" applyFont="1" applyFill="1" applyBorder="1" applyAlignment="1">
      <alignment horizontal="left" vertical="center"/>
    </xf>
    <xf numFmtId="0" fontId="15" fillId="0" borderId="8" xfId="552" applyFont="1" applyFill="1" applyBorder="1" applyAlignment="1">
      <alignment horizontal="left" vertical="center"/>
    </xf>
    <xf numFmtId="0" fontId="15" fillId="0" borderId="9" xfId="552" applyFont="1" applyFill="1" applyBorder="1" applyAlignment="1">
      <alignment horizontal="left" vertical="center"/>
    </xf>
    <xf numFmtId="0" fontId="15" fillId="0" borderId="10" xfId="552" applyFont="1" applyFill="1" applyBorder="1" applyAlignment="1">
      <alignment horizontal="left" vertical="center"/>
    </xf>
    <xf numFmtId="0" fontId="15" fillId="0" borderId="11" xfId="552" applyFont="1" applyFill="1" applyBorder="1" applyAlignment="1">
      <alignment horizontal="lef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vertical="center" wrapText="1"/>
    </xf>
    <xf numFmtId="194" fontId="19" fillId="0" borderId="1" xfId="0" applyNumberFormat="1" applyFont="1" applyFill="1" applyBorder="1" applyAlignment="1">
      <alignment vertical="center" wrapText="1"/>
    </xf>
    <xf numFmtId="3" fontId="19" fillId="0" borderId="1" xfId="0" applyNumberFormat="1" applyFont="1" applyFill="1" applyBorder="1" applyAlignment="1">
      <alignment horizontal="center" vertical="center" wrapText="1"/>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194" fontId="18" fillId="0" borderId="1" xfId="0" applyNumberFormat="1" applyFont="1" applyFill="1" applyBorder="1" applyAlignment="1">
      <alignment vertical="center" wrapText="1"/>
    </xf>
    <xf numFmtId="3" fontId="18" fillId="0" borderId="1" xfId="0" applyNumberFormat="1" applyFont="1" applyFill="1" applyBorder="1" applyAlignment="1">
      <alignment horizontal="center" vertical="center" wrapText="1"/>
    </xf>
    <xf numFmtId="0" fontId="20" fillId="0" borderId="0" xfId="0" applyFont="1" applyFill="1" applyBorder="1" applyAlignment="1">
      <alignment horizontal="left" vertical="center" wrapText="1"/>
    </xf>
    <xf numFmtId="0" fontId="11" fillId="0" borderId="0" xfId="0" applyFont="1" applyFill="1" applyAlignment="1">
      <alignment horizontal="left" vertical="center"/>
    </xf>
    <xf numFmtId="0" fontId="19" fillId="0" borderId="0" xfId="0" applyFont="1" applyFill="1" applyBorder="1" applyAlignment="1">
      <alignment horizontal="right" vertical="center"/>
    </xf>
    <xf numFmtId="0" fontId="19" fillId="0" borderId="0" xfId="0" applyFont="1" applyFill="1" applyBorder="1" applyAlignment="1">
      <alignment horizontal="right" vertical="center" wrapText="1"/>
    </xf>
    <xf numFmtId="0" fontId="18" fillId="0" borderId="1" xfId="0" applyFont="1" applyFill="1" applyBorder="1" applyAlignment="1">
      <alignment vertical="center"/>
    </xf>
    <xf numFmtId="0" fontId="19" fillId="0" borderId="1" xfId="0" applyFont="1" applyFill="1" applyBorder="1" applyAlignment="1">
      <alignment horizontal="center" vertical="center" wrapText="1"/>
    </xf>
    <xf numFmtId="199" fontId="18"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199" fontId="19"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12" fillId="0" borderId="0" xfId="0" applyFont="1" applyFill="1" applyBorder="1" applyAlignment="1">
      <alignment horizontal="center" vertical="center" wrapText="1"/>
    </xf>
    <xf numFmtId="0" fontId="18" fillId="0" borderId="1" xfId="0" applyFont="1" applyFill="1" applyBorder="1" applyAlignment="1">
      <alignment horizontal="left" vertical="center" wrapText="1"/>
    </xf>
    <xf numFmtId="200" fontId="18"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200" fontId="19" fillId="0" borderId="1" xfId="0" applyNumberFormat="1" applyFont="1" applyFill="1" applyBorder="1" applyAlignment="1">
      <alignment horizontal="center" vertical="center" wrapText="1"/>
    </xf>
    <xf numFmtId="0" fontId="20" fillId="0" borderId="0" xfId="0" applyFont="1" applyFill="1" applyBorder="1" applyAlignment="1">
      <alignment vertical="center" wrapText="1"/>
    </xf>
    <xf numFmtId="0" fontId="14"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14" fillId="0" borderId="0" xfId="0" applyFont="1" applyFill="1" applyBorder="1" applyAlignment="1">
      <alignment horizontal="right"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vertical="center" wrapText="1"/>
    </xf>
    <xf numFmtId="200"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8" fillId="0" borderId="0" xfId="0" applyFont="1" applyFill="1" applyBorder="1" applyAlignment="1">
      <alignment vertical="center"/>
    </xf>
    <xf numFmtId="0" fontId="27" fillId="0" borderId="0" xfId="0" applyFont="1" applyFill="1" applyBorder="1" applyAlignment="1">
      <alignment vertical="center"/>
    </xf>
    <xf numFmtId="0" fontId="26" fillId="0" borderId="0" xfId="0" applyFont="1" applyFill="1" applyBorder="1" applyAlignment="1">
      <alignment vertical="center" wrapText="1"/>
    </xf>
    <xf numFmtId="0" fontId="12" fillId="0" borderId="0" xfId="894" applyNumberFormat="1" applyFont="1" applyFill="1" applyAlignment="1" applyProtection="1">
      <alignment horizontal="center"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indent="2"/>
    </xf>
    <xf numFmtId="0" fontId="25" fillId="0" borderId="1" xfId="0" applyFont="1" applyFill="1" applyBorder="1" applyAlignment="1">
      <alignment horizontal="center" vertical="center" wrapText="1"/>
    </xf>
    <xf numFmtId="0" fontId="8" fillId="0" borderId="1" xfId="0" applyFont="1" applyFill="1" applyBorder="1" applyAlignment="1">
      <alignment horizontal="left" vertical="center" indent="2"/>
    </xf>
    <xf numFmtId="0" fontId="26" fillId="0" borderId="0" xfId="894" applyFill="1" applyBorder="1" applyAlignment="1"/>
    <xf numFmtId="0" fontId="26" fillId="0" borderId="0" xfId="894" applyFill="1" applyBorder="1" applyAlignment="1">
      <alignment horizontal="right" vertical="center"/>
    </xf>
    <xf numFmtId="0" fontId="28" fillId="0" borderId="0" xfId="894" applyNumberFormat="1" applyFont="1" applyFill="1" applyBorder="1" applyAlignment="1" applyProtection="1">
      <alignment horizontal="center" vertical="center" wrapText="1"/>
    </xf>
    <xf numFmtId="0" fontId="28" fillId="0" borderId="0" xfId="894" applyNumberFormat="1" applyFont="1" applyFill="1" applyBorder="1" applyAlignment="1" applyProtection="1">
      <alignment horizontal="right" vertical="center" wrapText="1"/>
    </xf>
    <xf numFmtId="0" fontId="8" fillId="0" borderId="0" xfId="568" applyFont="1" applyFill="1" applyBorder="1" applyAlignment="1" applyProtection="1">
      <alignment horizontal="left" vertical="center"/>
    </xf>
    <xf numFmtId="198" fontId="29" fillId="0" borderId="0" xfId="568" applyNumberFormat="1" applyFont="1" applyFill="1" applyBorder="1" applyAlignment="1">
      <alignment horizontal="right" vertical="center"/>
    </xf>
    <xf numFmtId="2" fontId="30" fillId="0" borderId="6" xfId="821" applyNumberFormat="1" applyFont="1" applyFill="1" applyBorder="1" applyAlignment="1" applyProtection="1">
      <alignment horizontal="left" vertical="center" wrapText="1"/>
    </xf>
    <xf numFmtId="2" fontId="30" fillId="0" borderId="7" xfId="821" applyNumberFormat="1" applyFont="1" applyFill="1" applyBorder="1" applyAlignment="1" applyProtection="1">
      <alignment horizontal="left" vertical="center" wrapText="1"/>
    </xf>
    <xf numFmtId="2" fontId="30" fillId="0" borderId="8" xfId="821" applyNumberFormat="1" applyFont="1" applyFill="1" applyBorder="1" applyAlignment="1" applyProtection="1">
      <alignment horizontal="left" vertical="center" wrapText="1"/>
    </xf>
    <xf numFmtId="2" fontId="30" fillId="0" borderId="9" xfId="821" applyNumberFormat="1" applyFont="1" applyFill="1" applyBorder="1" applyAlignment="1" applyProtection="1">
      <alignment horizontal="left" vertical="center" wrapText="1"/>
    </xf>
    <xf numFmtId="2" fontId="30" fillId="0" borderId="10" xfId="821" applyNumberFormat="1" applyFont="1" applyFill="1" applyBorder="1" applyAlignment="1" applyProtection="1">
      <alignment horizontal="left" vertical="center" wrapText="1"/>
    </xf>
    <xf numFmtId="2" fontId="30" fillId="0" borderId="11" xfId="821" applyNumberFormat="1" applyFont="1" applyFill="1" applyBorder="1" applyAlignment="1" applyProtection="1">
      <alignment horizontal="left" vertical="center" wrapText="1"/>
    </xf>
    <xf numFmtId="199" fontId="26" fillId="0" borderId="0" xfId="894" applyNumberFormat="1" applyFill="1" applyBorder="1" applyAlignment="1">
      <alignment horizontal="right" vertical="center"/>
    </xf>
    <xf numFmtId="0" fontId="26" fillId="0" borderId="0" xfId="894" applyFill="1" applyAlignment="1"/>
    <xf numFmtId="0" fontId="26" fillId="0" borderId="0" xfId="894" applyAlignment="1"/>
    <xf numFmtId="0" fontId="26" fillId="0" borderId="0" xfId="894" applyAlignment="1">
      <alignment horizontal="right" vertical="center"/>
    </xf>
    <xf numFmtId="0" fontId="26" fillId="0" borderId="0" xfId="894" applyAlignment="1">
      <alignment horizontal="center"/>
    </xf>
    <xf numFmtId="0" fontId="28" fillId="0" borderId="0" xfId="894" applyNumberFormat="1" applyFont="1" applyFill="1" applyAlignment="1" applyProtection="1">
      <alignment horizontal="center" vertical="center" wrapText="1"/>
    </xf>
    <xf numFmtId="0" fontId="28" fillId="0" borderId="0" xfId="894" applyNumberFormat="1" applyFont="1" applyFill="1" applyAlignment="1" applyProtection="1">
      <alignment horizontal="right" vertical="center" wrapText="1"/>
    </xf>
    <xf numFmtId="0" fontId="8" fillId="0" borderId="0" xfId="568" applyFont="1" applyAlignment="1" applyProtection="1">
      <alignment horizontal="left" vertical="center"/>
    </xf>
    <xf numFmtId="198" fontId="31" fillId="0" borderId="0" xfId="568" applyNumberFormat="1" applyFont="1" applyAlignment="1">
      <alignment horizontal="right" vertical="center"/>
    </xf>
    <xf numFmtId="0" fontId="31" fillId="0" borderId="0" xfId="568" applyFont="1" applyAlignment="1">
      <alignment horizontal="right" vertical="center"/>
    </xf>
    <xf numFmtId="178" fontId="31" fillId="0" borderId="0" xfId="568" applyNumberFormat="1" applyFont="1" applyFill="1" applyBorder="1" applyAlignment="1" applyProtection="1">
      <alignment horizontal="center" vertical="center"/>
    </xf>
    <xf numFmtId="2" fontId="24" fillId="0" borderId="1" xfId="821" applyNumberFormat="1" applyFont="1" applyFill="1" applyBorder="1" applyAlignment="1" applyProtection="1">
      <alignment horizontal="center" vertical="center" wrapText="1"/>
    </xf>
    <xf numFmtId="201" fontId="24" fillId="0" borderId="1" xfId="997" applyNumberFormat="1" applyFont="1" applyBorder="1" applyAlignment="1">
      <alignment horizontal="center" vertical="center" wrapText="1"/>
    </xf>
    <xf numFmtId="49" fontId="24" fillId="0" borderId="1" xfId="824" applyNumberFormat="1" applyFont="1" applyFill="1" applyBorder="1" applyAlignment="1" applyProtection="1">
      <alignment horizontal="left" vertical="center"/>
    </xf>
    <xf numFmtId="199" fontId="24" fillId="0" borderId="1" xfId="1025" applyNumberFormat="1" applyFont="1" applyFill="1" applyBorder="1" applyAlignment="1">
      <alignment horizontal="center" vertical="center" wrapText="1"/>
    </xf>
    <xf numFmtId="199" fontId="24" fillId="0" borderId="1" xfId="29" applyNumberFormat="1" applyFont="1" applyFill="1" applyBorder="1" applyAlignment="1" applyProtection="1">
      <alignment horizontal="center" vertical="center" wrapText="1"/>
    </xf>
    <xf numFmtId="187" fontId="24" fillId="0" borderId="1" xfId="38" applyNumberFormat="1" applyFont="1" applyFill="1" applyBorder="1" applyAlignment="1">
      <alignment horizontal="center" vertical="center" wrapText="1"/>
    </xf>
    <xf numFmtId="49" fontId="25" fillId="0" borderId="1" xfId="824" applyNumberFormat="1" applyFont="1" applyFill="1" applyBorder="1" applyAlignment="1" applyProtection="1">
      <alignment horizontal="left" vertical="center"/>
    </xf>
    <xf numFmtId="199" fontId="25" fillId="0" borderId="1" xfId="1025" applyNumberFormat="1" applyFont="1" applyFill="1" applyBorder="1" applyAlignment="1">
      <alignment horizontal="center" vertical="center" wrapText="1"/>
    </xf>
    <xf numFmtId="199" fontId="25" fillId="0" borderId="1" xfId="29" applyNumberFormat="1" applyFont="1" applyFill="1" applyBorder="1" applyAlignment="1" applyProtection="1">
      <alignment horizontal="center" vertical="center" wrapText="1"/>
    </xf>
    <xf numFmtId="187" fontId="25" fillId="0" borderId="1" xfId="623" applyNumberFormat="1" applyFont="1" applyFill="1" applyBorder="1" applyAlignment="1">
      <alignment horizontal="center" vertical="center" wrapText="1"/>
    </xf>
    <xf numFmtId="187" fontId="24" fillId="0" borderId="1" xfId="623" applyNumberFormat="1" applyFont="1" applyFill="1" applyBorder="1" applyAlignment="1">
      <alignment horizontal="center" vertical="center" wrapText="1"/>
    </xf>
    <xf numFmtId="199" fontId="24" fillId="0" borderId="1" xfId="1025" applyNumberFormat="1" applyFont="1" applyFill="1" applyBorder="1" applyAlignment="1">
      <alignment horizontal="right" vertical="center" wrapText="1"/>
    </xf>
    <xf numFmtId="199" fontId="24" fillId="0" borderId="1" xfId="29" applyNumberFormat="1" applyFont="1" applyFill="1" applyBorder="1" applyAlignment="1">
      <alignment horizontal="center" vertical="center" wrapText="1"/>
    </xf>
    <xf numFmtId="202" fontId="24" fillId="0" borderId="1" xfId="29" applyNumberFormat="1" applyFont="1" applyFill="1" applyBorder="1" applyAlignment="1">
      <alignment horizontal="center" vertical="center" wrapText="1"/>
    </xf>
    <xf numFmtId="199" fontId="25" fillId="0" borderId="1" xfId="1025" applyNumberFormat="1" applyFont="1" applyFill="1" applyBorder="1" applyAlignment="1">
      <alignment horizontal="right" vertical="center" wrapText="1"/>
    </xf>
    <xf numFmtId="199" fontId="25" fillId="0" borderId="1" xfId="29" applyNumberFormat="1" applyFont="1" applyFill="1" applyBorder="1" applyAlignment="1">
      <alignment horizontal="center" vertical="center" wrapText="1"/>
    </xf>
    <xf numFmtId="202" fontId="25" fillId="0" borderId="1" xfId="29" applyNumberFormat="1" applyFont="1" applyFill="1" applyBorder="1" applyAlignment="1">
      <alignment horizontal="center" vertical="center" wrapText="1"/>
    </xf>
    <xf numFmtId="0" fontId="24" fillId="0" borderId="1" xfId="29" applyNumberFormat="1" applyFont="1" applyFill="1" applyBorder="1" applyAlignment="1">
      <alignment horizontal="center" vertical="center" wrapText="1"/>
    </xf>
    <xf numFmtId="0" fontId="25" fillId="0" borderId="1" xfId="29" applyNumberFormat="1" applyFont="1" applyFill="1" applyBorder="1" applyAlignment="1">
      <alignment horizontal="center" vertical="center" wrapText="1"/>
    </xf>
    <xf numFmtId="3" fontId="24" fillId="0" borderId="1" xfId="29" applyNumberFormat="1" applyFont="1" applyFill="1" applyBorder="1" applyAlignment="1">
      <alignment horizontal="center" vertical="center" wrapText="1"/>
    </xf>
    <xf numFmtId="3" fontId="25" fillId="0" borderId="1" xfId="29" applyNumberFormat="1" applyFont="1" applyFill="1" applyBorder="1" applyAlignment="1">
      <alignment horizontal="center" vertical="center" wrapText="1"/>
    </xf>
    <xf numFmtId="199" fontId="25" fillId="2" borderId="1" xfId="29" applyNumberFormat="1" applyFont="1" applyFill="1" applyBorder="1" applyAlignment="1" applyProtection="1">
      <alignment horizontal="center" vertical="center" wrapText="1"/>
    </xf>
    <xf numFmtId="49" fontId="24" fillId="0" borderId="1" xfId="824" applyNumberFormat="1" applyFont="1" applyFill="1" applyBorder="1" applyAlignment="1" applyProtection="1">
      <alignment horizontal="center" vertical="center"/>
    </xf>
    <xf numFmtId="187" fontId="24" fillId="0" borderId="1" xfId="0" applyNumberFormat="1" applyFont="1" applyBorder="1" applyAlignment="1">
      <alignment horizontal="center" vertical="center" wrapText="1"/>
    </xf>
    <xf numFmtId="187" fontId="25" fillId="0" borderId="1" xfId="0" applyNumberFormat="1" applyFont="1" applyBorder="1" applyAlignment="1">
      <alignment horizontal="center" vertical="center" wrapText="1"/>
    </xf>
    <xf numFmtId="49" fontId="24" fillId="0" borderId="1" xfId="901" applyNumberFormat="1" applyFont="1" applyFill="1" applyBorder="1" applyAlignment="1" applyProtection="1">
      <alignment horizontal="left" vertical="center"/>
    </xf>
    <xf numFmtId="199" fontId="26" fillId="0" borderId="0" xfId="894" applyNumberFormat="1" applyAlignment="1">
      <alignment horizontal="right" vertical="center"/>
    </xf>
    <xf numFmtId="0" fontId="26" fillId="0" borderId="0" xfId="696" applyFill="1" applyAlignment="1"/>
    <xf numFmtId="0" fontId="26" fillId="0" borderId="0" xfId="696" applyAlignment="1"/>
    <xf numFmtId="0" fontId="26" fillId="0" borderId="0" xfId="696" applyAlignment="1">
      <alignment horizontal="center"/>
    </xf>
    <xf numFmtId="0" fontId="28" fillId="0" borderId="0" xfId="696" applyNumberFormat="1" applyFont="1" applyFill="1" applyAlignment="1" applyProtection="1">
      <alignment horizontal="center" vertical="center" wrapText="1"/>
    </xf>
    <xf numFmtId="0" fontId="25" fillId="0" borderId="0" xfId="696" applyFont="1" applyFill="1" applyAlignment="1" applyProtection="1">
      <alignment horizontal="left" vertical="center"/>
    </xf>
    <xf numFmtId="198" fontId="25" fillId="0" borderId="0" xfId="696" applyNumberFormat="1" applyFont="1" applyFill="1" applyAlignment="1" applyProtection="1">
      <alignment horizontal="right"/>
    </xf>
    <xf numFmtId="0" fontId="32" fillId="0" borderId="0" xfId="696" applyFont="1" applyFill="1" applyAlignment="1">
      <alignment vertical="center"/>
    </xf>
    <xf numFmtId="0" fontId="25" fillId="0" borderId="0" xfId="696" applyFont="1" applyFill="1" applyAlignment="1">
      <alignment horizontal="center" vertical="center"/>
    </xf>
    <xf numFmtId="0" fontId="24" fillId="0" borderId="1" xfId="696" applyNumberFormat="1" applyFont="1" applyFill="1" applyBorder="1" applyAlignment="1" applyProtection="1">
      <alignment horizontal="center" vertical="center"/>
    </xf>
    <xf numFmtId="49" fontId="24" fillId="0" borderId="1" xfId="425" applyNumberFormat="1" applyFont="1" applyFill="1" applyBorder="1" applyAlignment="1" applyProtection="1">
      <alignment vertical="center"/>
    </xf>
    <xf numFmtId="199" fontId="24" fillId="0" borderId="1" xfId="866" applyNumberFormat="1" applyFont="1" applyFill="1" applyBorder="1" applyAlignment="1">
      <alignment horizontal="center" vertical="center" wrapText="1"/>
    </xf>
    <xf numFmtId="49" fontId="25" fillId="0" borderId="1" xfId="425" applyNumberFormat="1" applyFont="1" applyFill="1" applyBorder="1" applyAlignment="1" applyProtection="1">
      <alignment vertical="center"/>
    </xf>
    <xf numFmtId="199" fontId="25" fillId="0" borderId="1" xfId="866" applyNumberFormat="1" applyFont="1" applyFill="1" applyBorder="1" applyAlignment="1">
      <alignment horizontal="center" vertical="center" wrapText="1"/>
    </xf>
    <xf numFmtId="187" fontId="25" fillId="0" borderId="1" xfId="38" applyNumberFormat="1" applyFont="1" applyFill="1" applyBorder="1" applyAlignment="1" applyProtection="1">
      <alignment horizontal="center" vertical="center" wrapText="1"/>
    </xf>
    <xf numFmtId="49" fontId="24" fillId="0" borderId="1" xfId="425" applyNumberFormat="1" applyFont="1" applyFill="1" applyBorder="1" applyAlignment="1" applyProtection="1">
      <alignment vertical="center" wrapText="1"/>
    </xf>
    <xf numFmtId="187" fontId="24" fillId="0" borderId="1" xfId="38" applyNumberFormat="1" applyFont="1" applyFill="1" applyBorder="1" applyAlignment="1" applyProtection="1">
      <alignment horizontal="center" vertical="center" wrapText="1"/>
    </xf>
    <xf numFmtId="187" fontId="25" fillId="0" borderId="1" xfId="38" applyNumberFormat="1" applyFont="1" applyFill="1" applyBorder="1" applyAlignment="1">
      <alignment horizontal="center" vertical="center" wrapText="1"/>
    </xf>
    <xf numFmtId="203" fontId="26" fillId="0" borderId="1" xfId="0" applyNumberFormat="1" applyFont="1" applyFill="1" applyBorder="1" applyAlignment="1">
      <alignment horizontal="center" vertical="center"/>
    </xf>
    <xf numFmtId="187" fontId="25" fillId="2" borderId="1" xfId="38" applyNumberFormat="1" applyFont="1" applyFill="1" applyBorder="1" applyAlignment="1" applyProtection="1">
      <alignment horizontal="center" vertical="center" wrapText="1"/>
    </xf>
    <xf numFmtId="49" fontId="24" fillId="0" borderId="1" xfId="901" applyNumberFormat="1" applyFont="1" applyFill="1" applyBorder="1" applyAlignment="1" applyProtection="1">
      <alignment horizontal="center" vertical="center"/>
    </xf>
    <xf numFmtId="187" fontId="33" fillId="0" borderId="1" xfId="38" applyNumberFormat="1" applyFont="1" applyFill="1" applyBorder="1" applyAlignment="1" applyProtection="1">
      <alignment horizontal="center" vertical="center" wrapText="1"/>
    </xf>
    <xf numFmtId="199" fontId="26" fillId="0" borderId="0" xfId="696" applyNumberFormat="1" applyAlignment="1"/>
    <xf numFmtId="0" fontId="26" fillId="0" borderId="0" xfId="765" applyFill="1" applyAlignment="1"/>
    <xf numFmtId="0" fontId="26" fillId="0" borderId="0" xfId="765" applyAlignment="1"/>
    <xf numFmtId="0" fontId="26" fillId="0" borderId="0" xfId="765" applyAlignment="1">
      <alignment horizontal="center"/>
    </xf>
    <xf numFmtId="0" fontId="28" fillId="0" borderId="0" xfId="765" applyNumberFormat="1" applyFont="1" applyFill="1" applyAlignment="1" applyProtection="1">
      <alignment horizontal="center" vertical="center" wrapText="1"/>
    </xf>
    <xf numFmtId="0" fontId="8" fillId="0" borderId="0" xfId="710" applyFont="1" applyAlignment="1" applyProtection="1">
      <alignment horizontal="left" vertical="center"/>
    </xf>
    <xf numFmtId="0" fontId="31" fillId="0" borderId="0" xfId="710" applyFont="1" applyAlignment="1"/>
    <xf numFmtId="190" fontId="31" fillId="0" borderId="0" xfId="710" applyNumberFormat="1" applyFont="1" applyAlignment="1"/>
    <xf numFmtId="178" fontId="34" fillId="0" borderId="0" xfId="710" applyNumberFormat="1" applyFont="1" applyFill="1" applyBorder="1" applyAlignment="1" applyProtection="1">
      <alignment horizontal="center" vertical="center"/>
    </xf>
    <xf numFmtId="199" fontId="24" fillId="0" borderId="1" xfId="29" applyNumberFormat="1" applyFont="1" applyFill="1" applyBorder="1" applyAlignment="1">
      <alignment horizontal="right" vertical="center" wrapText="1"/>
    </xf>
    <xf numFmtId="199" fontId="25" fillId="0" borderId="1" xfId="29" applyNumberFormat="1" applyFont="1" applyFill="1" applyBorder="1" applyAlignment="1">
      <alignment horizontal="right" vertical="center" wrapText="1"/>
    </xf>
    <xf numFmtId="187" fontId="25" fillId="0" borderId="1" xfId="568" applyNumberFormat="1" applyFont="1" applyFill="1" applyBorder="1" applyAlignment="1" applyProtection="1">
      <alignment horizontal="center" vertical="center" wrapText="1"/>
    </xf>
    <xf numFmtId="49" fontId="24" fillId="0" borderId="1" xfId="824" applyNumberFormat="1" applyFont="1" applyFill="1" applyBorder="1" applyAlignment="1" applyProtection="1">
      <alignment horizontal="left" vertical="center" wrapText="1"/>
    </xf>
    <xf numFmtId="187" fontId="24" fillId="0" borderId="1" xfId="568" applyNumberFormat="1" applyFont="1" applyFill="1" applyBorder="1" applyAlignment="1" applyProtection="1">
      <alignment horizontal="center" vertical="center" wrapText="1"/>
    </xf>
    <xf numFmtId="199" fontId="35" fillId="3" borderId="1" xfId="0" applyNumberFormat="1" applyFont="1" applyFill="1" applyBorder="1" applyAlignment="1">
      <alignment horizontal="center" vertical="center"/>
    </xf>
    <xf numFmtId="199" fontId="34" fillId="0" borderId="1" xfId="29" applyNumberFormat="1" applyFont="1" applyFill="1" applyBorder="1" applyAlignment="1" applyProtection="1">
      <alignment horizontal="center" vertical="center" wrapText="1"/>
    </xf>
    <xf numFmtId="199" fontId="34" fillId="0" borderId="1" xfId="29" applyNumberFormat="1" applyFont="1" applyFill="1" applyBorder="1" applyAlignment="1" applyProtection="1">
      <alignment vertical="center" wrapText="1"/>
    </xf>
    <xf numFmtId="199" fontId="25" fillId="0" borderId="1" xfId="29" applyNumberFormat="1" applyFont="1" applyFill="1" applyBorder="1" applyAlignment="1" applyProtection="1">
      <alignment horizontal="right" vertical="center" wrapText="1"/>
    </xf>
    <xf numFmtId="49" fontId="24" fillId="0" borderId="1" xfId="901" applyNumberFormat="1" applyFont="1" applyFill="1" applyBorder="1" applyAlignment="1" applyProtection="1">
      <alignment horizontal="center" vertical="center" wrapText="1"/>
    </xf>
    <xf numFmtId="49" fontId="24" fillId="0" borderId="1" xfId="901" applyNumberFormat="1" applyFont="1" applyFill="1" applyBorder="1" applyAlignment="1" applyProtection="1">
      <alignment horizontal="left" vertical="center" wrapText="1"/>
    </xf>
    <xf numFmtId="199" fontId="26" fillId="0" borderId="0" xfId="765" applyNumberFormat="1" applyAlignment="1"/>
    <xf numFmtId="0" fontId="26" fillId="0" borderId="0" xfId="765" applyAlignment="1">
      <alignment vertical="center"/>
    </xf>
    <xf numFmtId="0" fontId="25" fillId="0" borderId="0" xfId="765" applyFont="1" applyFill="1" applyAlignment="1" applyProtection="1">
      <alignment horizontal="left" vertical="center"/>
    </xf>
    <xf numFmtId="4" fontId="25" fillId="0" borderId="0" xfId="765" applyNumberFormat="1" applyFont="1" applyFill="1" applyAlignment="1" applyProtection="1">
      <alignment horizontal="right" vertical="center"/>
    </xf>
    <xf numFmtId="190" fontId="32" fillId="0" borderId="0" xfId="765" applyNumberFormat="1" applyFont="1" applyFill="1" applyAlignment="1">
      <alignment vertical="center"/>
    </xf>
    <xf numFmtId="0" fontId="25" fillId="0" borderId="0" xfId="765" applyFont="1" applyFill="1" applyAlignment="1">
      <alignment horizontal="center" vertical="center"/>
    </xf>
    <xf numFmtId="0" fontId="24" fillId="0" borderId="1" xfId="915" applyNumberFormat="1" applyFont="1" applyFill="1" applyBorder="1" applyAlignment="1" applyProtection="1">
      <alignment horizontal="center" vertical="center"/>
    </xf>
    <xf numFmtId="49" fontId="24" fillId="0" borderId="1" xfId="919" applyNumberFormat="1" applyFont="1" applyFill="1" applyBorder="1" applyAlignment="1" applyProtection="1">
      <alignment vertical="center"/>
    </xf>
    <xf numFmtId="199" fontId="24" fillId="0" borderId="1" xfId="111" applyNumberFormat="1" applyFont="1" applyBorder="1" applyAlignment="1">
      <alignment horizontal="right" vertical="center" wrapText="1"/>
    </xf>
    <xf numFmtId="199" fontId="24" fillId="0" borderId="1" xfId="866" applyNumberFormat="1" applyFont="1" applyBorder="1" applyAlignment="1">
      <alignment horizontal="center" vertical="center" wrapText="1"/>
    </xf>
    <xf numFmtId="49" fontId="25" fillId="0" borderId="1" xfId="919" applyNumberFormat="1" applyFont="1" applyFill="1" applyBorder="1" applyAlignment="1" applyProtection="1">
      <alignment vertical="center"/>
    </xf>
    <xf numFmtId="199" fontId="25" fillId="0" borderId="1" xfId="111" applyNumberFormat="1" applyFont="1" applyBorder="1" applyAlignment="1">
      <alignment horizontal="right" vertical="center" wrapText="1"/>
    </xf>
    <xf numFmtId="199" fontId="25" fillId="0" borderId="1" xfId="111" applyNumberFormat="1" applyFont="1" applyBorder="1" applyAlignment="1">
      <alignment horizontal="center" vertical="center" wrapText="1"/>
    </xf>
    <xf numFmtId="199" fontId="25" fillId="0" borderId="1" xfId="866" applyNumberFormat="1" applyFont="1" applyBorder="1" applyAlignment="1">
      <alignment horizontal="center" vertical="center" wrapText="1"/>
    </xf>
    <xf numFmtId="199" fontId="24" fillId="0" borderId="1" xfId="111" applyNumberFormat="1" applyFont="1" applyBorder="1" applyAlignment="1">
      <alignment horizontal="center" vertical="center" wrapText="1"/>
    </xf>
    <xf numFmtId="199" fontId="24" fillId="0" borderId="1" xfId="866" applyNumberFormat="1" applyFont="1" applyBorder="1" applyAlignment="1">
      <alignment horizontal="right" vertical="center" wrapText="1"/>
    </xf>
    <xf numFmtId="199" fontId="25" fillId="0" borderId="1" xfId="866" applyNumberFormat="1" applyFont="1" applyBorder="1" applyAlignment="1">
      <alignment horizontal="right" vertical="center" wrapText="1"/>
    </xf>
    <xf numFmtId="199" fontId="25" fillId="0" borderId="1" xfId="866" applyNumberFormat="1" applyFont="1" applyFill="1" applyBorder="1" applyAlignment="1">
      <alignment horizontal="right" vertical="center" wrapText="1"/>
    </xf>
    <xf numFmtId="199" fontId="24" fillId="0" borderId="1" xfId="111" applyNumberFormat="1" applyFont="1" applyFill="1" applyBorder="1" applyAlignment="1">
      <alignment horizontal="right" vertical="center" wrapText="1"/>
    </xf>
    <xf numFmtId="199" fontId="25" fillId="2" borderId="1" xfId="866" applyNumberFormat="1" applyFont="1" applyFill="1" applyBorder="1" applyAlignment="1">
      <alignment horizontal="right" vertical="center" wrapText="1"/>
    </xf>
    <xf numFmtId="199" fontId="25" fillId="2" borderId="1" xfId="866" applyNumberFormat="1" applyFont="1" applyFill="1" applyBorder="1" applyAlignment="1">
      <alignment horizontal="center" vertical="center" wrapText="1"/>
    </xf>
    <xf numFmtId="199" fontId="24" fillId="0" borderId="1" xfId="111" applyNumberFormat="1" applyFont="1" applyFill="1" applyBorder="1" applyAlignment="1">
      <alignment horizontal="center" vertical="center" wrapText="1"/>
    </xf>
    <xf numFmtId="49" fontId="24" fillId="0" borderId="1" xfId="901" applyNumberFormat="1" applyFont="1" applyFill="1" applyBorder="1" applyAlignment="1" applyProtection="1">
      <alignment vertical="center"/>
    </xf>
    <xf numFmtId="0" fontId="26" fillId="0" borderId="0" xfId="997" applyFill="1" applyBorder="1" applyAlignment="1">
      <alignment vertical="center"/>
    </xf>
    <xf numFmtId="0" fontId="5" fillId="0" borderId="0" xfId="997" applyFont="1" applyFill="1" applyBorder="1" applyAlignment="1">
      <alignment horizontal="center" vertical="center" wrapText="1"/>
    </xf>
    <xf numFmtId="0" fontId="36" fillId="0" borderId="0" xfId="656" applyFont="1" applyFill="1" applyBorder="1" applyAlignment="1">
      <alignment horizontal="center" vertical="center" shrinkToFit="1"/>
    </xf>
    <xf numFmtId="0" fontId="37" fillId="0" borderId="0" xfId="656" applyFont="1" applyFill="1" applyBorder="1" applyAlignment="1">
      <alignment horizontal="center" vertical="center" shrinkToFit="1"/>
    </xf>
    <xf numFmtId="0" fontId="8" fillId="0" borderId="0" xfId="656" applyFont="1" applyFill="1" applyBorder="1" applyAlignment="1">
      <alignment horizontal="left" vertical="center" wrapText="1"/>
    </xf>
    <xf numFmtId="0" fontId="8" fillId="0" borderId="0" xfId="0" applyFont="1" applyFill="1" applyBorder="1" applyAlignment="1">
      <alignment horizontal="right"/>
    </xf>
    <xf numFmtId="0" fontId="38" fillId="0" borderId="6" xfId="1073" applyFont="1" applyFill="1" applyBorder="1" applyAlignment="1">
      <alignment horizontal="left" vertical="center" wrapText="1"/>
    </xf>
    <xf numFmtId="0" fontId="38" fillId="0" borderId="7" xfId="1073" applyFont="1" applyFill="1" applyBorder="1" applyAlignment="1">
      <alignment horizontal="left" vertical="center"/>
    </xf>
    <xf numFmtId="0" fontId="38" fillId="0" borderId="8" xfId="1073" applyFont="1" applyFill="1" applyBorder="1" applyAlignment="1">
      <alignment horizontal="left" vertical="center"/>
    </xf>
    <xf numFmtId="0" fontId="38" fillId="0" borderId="9" xfId="1073" applyFont="1" applyFill="1" applyBorder="1" applyAlignment="1">
      <alignment horizontal="left" vertical="center"/>
    </xf>
    <xf numFmtId="0" fontId="38" fillId="0" borderId="10" xfId="1073" applyFont="1" applyFill="1" applyBorder="1" applyAlignment="1">
      <alignment horizontal="left" vertical="center"/>
    </xf>
    <xf numFmtId="0" fontId="38" fillId="0" borderId="11" xfId="1073" applyFont="1" applyFill="1" applyBorder="1" applyAlignment="1">
      <alignment horizontal="left" vertical="center"/>
    </xf>
    <xf numFmtId="0" fontId="26" fillId="0" borderId="0" xfId="997">
      <alignment vertical="center"/>
    </xf>
    <xf numFmtId="0" fontId="5" fillId="0" borderId="0" xfId="997" applyFont="1" applyAlignment="1">
      <alignment horizontal="center" vertical="center" wrapText="1"/>
    </xf>
    <xf numFmtId="0" fontId="26" fillId="0" borderId="0" xfId="997" applyFill="1">
      <alignment vertical="center"/>
    </xf>
    <xf numFmtId="0" fontId="1" fillId="0" borderId="0" xfId="0" applyFont="1" applyFill="1" applyAlignment="1">
      <alignment vertical="center"/>
    </xf>
    <xf numFmtId="0" fontId="39" fillId="0" borderId="0" xfId="656" applyFont="1" applyAlignment="1">
      <alignment horizontal="center" vertical="center" shrinkToFit="1"/>
    </xf>
    <xf numFmtId="0" fontId="6" fillId="0" borderId="0" xfId="656" applyFont="1" applyAlignment="1">
      <alignment horizontal="center" vertical="center" shrinkToFit="1"/>
    </xf>
    <xf numFmtId="0" fontId="8" fillId="0" borderId="0" xfId="656" applyFont="1" applyBorder="1" applyAlignment="1">
      <alignment horizontal="left" vertical="center" wrapText="1"/>
    </xf>
    <xf numFmtId="0" fontId="8" fillId="0" borderId="0" xfId="0" applyFont="1" applyFill="1" applyAlignment="1">
      <alignment horizontal="right"/>
    </xf>
    <xf numFmtId="0" fontId="24" fillId="0" borderId="1" xfId="1073" applyFont="1" applyBorder="1" applyAlignment="1">
      <alignment horizontal="center" vertical="center"/>
    </xf>
    <xf numFmtId="49" fontId="25" fillId="0" borderId="1" xfId="0" applyNumberFormat="1" applyFont="1" applyFill="1" applyBorder="1" applyAlignment="1" applyProtection="1">
      <alignment vertical="center" wrapText="1"/>
    </xf>
    <xf numFmtId="199" fontId="25" fillId="0" borderId="1" xfId="29" applyNumberFormat="1" applyFont="1" applyBorder="1" applyAlignment="1">
      <alignment horizontal="center" vertical="center" wrapText="1"/>
    </xf>
    <xf numFmtId="49" fontId="24" fillId="0" borderId="1" xfId="0" applyNumberFormat="1" applyFont="1" applyFill="1" applyBorder="1" applyAlignment="1" applyProtection="1">
      <alignment vertical="center" wrapText="1"/>
    </xf>
    <xf numFmtId="199" fontId="25" fillId="0" borderId="1" xfId="29" applyNumberFormat="1" applyFont="1" applyBorder="1" applyAlignment="1">
      <alignment horizontal="right" vertical="center" wrapText="1"/>
    </xf>
    <xf numFmtId="0" fontId="25" fillId="0" borderId="1" xfId="647"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7" fillId="0" borderId="1" xfId="0" applyFont="1" applyFill="1" applyBorder="1" applyAlignment="1">
      <alignment horizontal="center" vertical="center"/>
    </xf>
    <xf numFmtId="0" fontId="40" fillId="0" borderId="1" xfId="997" applyFont="1" applyFill="1" applyBorder="1" applyAlignment="1">
      <alignment horizontal="center" vertical="center"/>
    </xf>
    <xf numFmtId="0" fontId="0" fillId="0" borderId="0" xfId="0" applyAlignment="1">
      <alignment horizontal="right"/>
    </xf>
    <xf numFmtId="0" fontId="6" fillId="0" borderId="0" xfId="623" applyFont="1" applyFill="1" applyAlignment="1">
      <alignment horizontal="center" vertical="center" shrinkToFit="1"/>
    </xf>
    <xf numFmtId="0" fontId="6" fillId="0" borderId="0" xfId="623" applyFont="1" applyFill="1" applyAlignment="1">
      <alignment horizontal="right" vertical="center" shrinkToFit="1"/>
    </xf>
    <xf numFmtId="0" fontId="8" fillId="0" borderId="0" xfId="623" applyFont="1" applyFill="1" applyAlignment="1">
      <alignment horizontal="left" vertical="center" wrapText="1"/>
    </xf>
    <xf numFmtId="0" fontId="8" fillId="0" borderId="0" xfId="623" applyFont="1" applyFill="1" applyAlignment="1">
      <alignment horizontal="right" vertical="center" wrapText="1"/>
    </xf>
    <xf numFmtId="201" fontId="25" fillId="0" borderId="0" xfId="1071" applyNumberFormat="1" applyFont="1" applyFill="1" applyBorder="1" applyAlignment="1">
      <alignment horizontal="right" vertical="center"/>
    </xf>
    <xf numFmtId="0" fontId="24" fillId="0" borderId="1" xfId="1071" applyFont="1" applyFill="1" applyBorder="1" applyAlignment="1">
      <alignment horizontal="center" vertical="center"/>
    </xf>
    <xf numFmtId="201" fontId="24" fillId="0" borderId="1" xfId="997" applyNumberFormat="1" applyFont="1" applyFill="1" applyBorder="1" applyAlignment="1">
      <alignment horizontal="center" vertical="center" wrapText="1"/>
    </xf>
    <xf numFmtId="0" fontId="40" fillId="0" borderId="14" xfId="1071" applyFont="1" applyFill="1" applyBorder="1" applyAlignment="1">
      <alignment horizontal="left" vertical="center"/>
    </xf>
    <xf numFmtId="199" fontId="24" fillId="0" borderId="1" xfId="997" applyNumberFormat="1" applyFont="1" applyFill="1" applyBorder="1" applyAlignment="1">
      <alignment horizontal="center" vertical="center" wrapText="1"/>
    </xf>
    <xf numFmtId="187" fontId="24" fillId="0" borderId="1" xfId="997" applyNumberFormat="1" applyFont="1" applyFill="1" applyBorder="1" applyAlignment="1">
      <alignment horizontal="center" vertical="center" wrapText="1"/>
    </xf>
    <xf numFmtId="49" fontId="40" fillId="0" borderId="1" xfId="0" applyNumberFormat="1" applyFont="1" applyFill="1" applyBorder="1" applyAlignment="1" applyProtection="1">
      <alignment vertical="center" wrapText="1"/>
    </xf>
    <xf numFmtId="187" fontId="24" fillId="0" borderId="1" xfId="997" applyNumberFormat="1" applyFont="1" applyBorder="1" applyAlignment="1">
      <alignment horizontal="center" vertical="center" wrapText="1"/>
    </xf>
    <xf numFmtId="0" fontId="26" fillId="0" borderId="1" xfId="647" applyNumberFormat="1" applyFont="1" applyFill="1" applyBorder="1" applyAlignment="1">
      <alignment horizontal="left" vertical="center" wrapText="1"/>
    </xf>
    <xf numFmtId="199" fontId="25" fillId="0" borderId="1" xfId="997" applyNumberFormat="1" applyFont="1" applyFill="1" applyBorder="1" applyAlignment="1">
      <alignment horizontal="center" vertical="center" wrapText="1"/>
    </xf>
    <xf numFmtId="187" fontId="25" fillId="0" borderId="1" xfId="997" applyNumberFormat="1" applyFont="1" applyFill="1" applyBorder="1" applyAlignment="1">
      <alignment horizontal="center" vertical="center" wrapText="1"/>
    </xf>
    <xf numFmtId="187" fontId="25" fillId="0" borderId="1" xfId="997" applyNumberFormat="1" applyFont="1" applyBorder="1" applyAlignment="1">
      <alignment horizontal="center" vertical="center" wrapText="1"/>
    </xf>
    <xf numFmtId="0" fontId="40" fillId="0" borderId="1" xfId="647" applyNumberFormat="1" applyFont="1" applyFill="1" applyBorder="1" applyAlignment="1">
      <alignment horizontal="center" vertical="center" wrapText="1"/>
    </xf>
    <xf numFmtId="0" fontId="40" fillId="0" borderId="1" xfId="647" applyNumberFormat="1" applyFont="1" applyFill="1" applyBorder="1" applyAlignment="1">
      <alignment horizontal="left" vertical="center" wrapText="1"/>
    </xf>
    <xf numFmtId="199" fontId="7" fillId="0" borderId="1" xfId="0" applyNumberFormat="1" applyFont="1" applyFill="1" applyBorder="1" applyAlignment="1">
      <alignment horizontal="center" vertical="center" wrapText="1"/>
    </xf>
    <xf numFmtId="0" fontId="26" fillId="0" borderId="1" xfId="647" applyNumberFormat="1" applyFont="1" applyFill="1" applyBorder="1" applyAlignment="1">
      <alignment horizontal="left" vertical="center" wrapText="1" indent="1"/>
    </xf>
    <xf numFmtId="199" fontId="8" fillId="0" borderId="1" xfId="0" applyNumberFormat="1" applyFont="1" applyFill="1" applyBorder="1" applyAlignment="1">
      <alignment horizontal="center" vertical="center" wrapText="1"/>
    </xf>
    <xf numFmtId="41" fontId="0" fillId="0" borderId="1" xfId="0" applyNumberFormat="1" applyBorder="1" applyAlignment="1">
      <alignment horizontal="center"/>
    </xf>
    <xf numFmtId="0" fontId="0" fillId="0" borderId="1" xfId="0" applyBorder="1" applyAlignment="1">
      <alignment horizontal="center"/>
    </xf>
    <xf numFmtId="0" fontId="40" fillId="2" borderId="1" xfId="997" applyFont="1" applyFill="1" applyBorder="1" applyAlignment="1">
      <alignment horizontal="center" vertical="center" wrapText="1"/>
    </xf>
    <xf numFmtId="41" fontId="0" fillId="0" borderId="0" xfId="0" applyNumberFormat="1" applyAlignment="1">
      <alignment horizontal="right"/>
    </xf>
    <xf numFmtId="199" fontId="0" fillId="0" borderId="0" xfId="0" applyNumberFormat="1" applyAlignment="1">
      <alignment horizontal="right"/>
    </xf>
    <xf numFmtId="0" fontId="26" fillId="0" borderId="0" xfId="647" applyAlignment="1"/>
    <xf numFmtId="0" fontId="26" fillId="0" borderId="0" xfId="647" applyAlignment="1">
      <alignment horizontal="right"/>
    </xf>
    <xf numFmtId="0" fontId="41" fillId="3" borderId="0" xfId="647" applyFont="1" applyFill="1" applyAlignment="1">
      <alignment horizontal="right"/>
    </xf>
    <xf numFmtId="0" fontId="6" fillId="0" borderId="0" xfId="623" applyFont="1" applyAlignment="1">
      <alignment horizontal="center" vertical="center" shrinkToFit="1"/>
    </xf>
    <xf numFmtId="0" fontId="6" fillId="0" borderId="0" xfId="623" applyFont="1" applyAlignment="1">
      <alignment horizontal="right" vertical="center" shrinkToFit="1"/>
    </xf>
    <xf numFmtId="0" fontId="42" fillId="3" borderId="0" xfId="623" applyFont="1" applyFill="1" applyAlignment="1">
      <alignment horizontal="right" vertical="center" shrinkToFit="1"/>
    </xf>
    <xf numFmtId="0" fontId="8" fillId="0" borderId="0" xfId="623" applyFont="1" applyAlignment="1">
      <alignment horizontal="left" vertical="center" wrapText="1"/>
    </xf>
    <xf numFmtId="0" fontId="8" fillId="0" borderId="0" xfId="623" applyFont="1" applyAlignment="1">
      <alignment horizontal="right" vertical="center" wrapText="1"/>
    </xf>
    <xf numFmtId="0" fontId="43" fillId="0" borderId="0" xfId="623" applyFont="1" applyFill="1" applyAlignment="1">
      <alignment horizontal="right" vertical="center" wrapText="1"/>
    </xf>
    <xf numFmtId="0" fontId="25" fillId="0" borderId="0" xfId="647" applyFont="1" applyAlignment="1">
      <alignment horizontal="right" vertical="center"/>
    </xf>
    <xf numFmtId="0" fontId="24" fillId="0" borderId="1" xfId="647" applyFont="1" applyFill="1" applyBorder="1" applyAlignment="1">
      <alignment horizontal="center" vertical="center" wrapText="1"/>
    </xf>
    <xf numFmtId="199" fontId="44" fillId="0" borderId="1" xfId="29" applyNumberFormat="1" applyFont="1" applyFill="1" applyBorder="1" applyAlignment="1">
      <alignment horizontal="center" vertical="center" wrapText="1"/>
    </xf>
    <xf numFmtId="0" fontId="26" fillId="0" borderId="1" xfId="891" applyNumberFormat="1" applyFont="1" applyFill="1" applyBorder="1" applyAlignment="1">
      <alignment horizontal="left" vertical="center" wrapText="1"/>
    </xf>
    <xf numFmtId="0" fontId="34" fillId="0" borderId="1" xfId="0" applyFont="1" applyFill="1" applyBorder="1" applyAlignment="1" applyProtection="1">
      <alignment horizontal="center" vertical="center"/>
      <protection locked="0"/>
    </xf>
    <xf numFmtId="187" fontId="7" fillId="0" borderId="1" xfId="623" applyNumberFormat="1" applyFont="1" applyFill="1" applyBorder="1" applyAlignment="1">
      <alignment horizontal="center" vertical="center" wrapText="1"/>
    </xf>
    <xf numFmtId="0" fontId="34" fillId="3" borderId="1" xfId="0" applyFont="1" applyFill="1" applyBorder="1" applyAlignment="1" applyProtection="1">
      <alignment horizontal="center" vertical="center"/>
      <protection locked="0"/>
    </xf>
    <xf numFmtId="187" fontId="8" fillId="0" borderId="1" xfId="0" applyNumberFormat="1" applyFont="1" applyBorder="1" applyAlignment="1">
      <alignment horizontal="center" vertical="center" wrapText="1"/>
    </xf>
    <xf numFmtId="0" fontId="34" fillId="0" borderId="1" xfId="0" applyNumberFormat="1" applyFont="1" applyFill="1" applyBorder="1" applyAlignment="1" applyProtection="1">
      <alignment horizontal="center" vertical="center"/>
    </xf>
    <xf numFmtId="187" fontId="8" fillId="0" borderId="1" xfId="623" applyNumberFormat="1" applyFont="1" applyFill="1" applyBorder="1" applyAlignment="1">
      <alignment horizontal="center" vertical="center" wrapText="1"/>
    </xf>
    <xf numFmtId="49" fontId="26" fillId="0" borderId="1" xfId="0" applyNumberFormat="1" applyFont="1" applyFill="1" applyBorder="1" applyAlignment="1" applyProtection="1">
      <alignment vertical="center" wrapText="1"/>
    </xf>
    <xf numFmtId="3" fontId="34" fillId="3" borderId="1" xfId="0" applyNumberFormat="1" applyFont="1" applyFill="1" applyBorder="1" applyAlignment="1" applyProtection="1">
      <alignment horizontal="center" vertical="center" wrapText="1"/>
      <protection locked="0"/>
    </xf>
    <xf numFmtId="3" fontId="34" fillId="0" borderId="1" xfId="0" applyNumberFormat="1" applyFont="1" applyFill="1" applyBorder="1" applyAlignment="1" applyProtection="1">
      <alignment horizontal="center" vertical="center" wrapText="1"/>
      <protection locked="0"/>
    </xf>
    <xf numFmtId="187" fontId="8" fillId="0" borderId="1" xfId="0" applyNumberFormat="1" applyFont="1" applyFill="1" applyBorder="1" applyAlignment="1">
      <alignment horizontal="center" vertical="center" wrapText="1"/>
    </xf>
    <xf numFmtId="4" fontId="45" fillId="0" borderId="1" xfId="1334" applyNumberFormat="1" applyFont="1" applyFill="1" applyBorder="1" applyAlignment="1" applyProtection="1">
      <alignment horizontal="center" vertical="center"/>
    </xf>
    <xf numFmtId="4" fontId="35" fillId="0" borderId="1" xfId="1334" applyNumberFormat="1" applyFont="1" applyFill="1" applyBorder="1" applyAlignment="1" applyProtection="1">
      <alignment horizontal="center" vertical="center"/>
    </xf>
    <xf numFmtId="49" fontId="40"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xf>
    <xf numFmtId="49" fontId="40" fillId="0" borderId="1" xfId="0" applyNumberFormat="1" applyFont="1" applyFill="1" applyBorder="1" applyAlignment="1" applyProtection="1">
      <alignment horizontal="left" vertical="center" wrapText="1"/>
    </xf>
    <xf numFmtId="0" fontId="33" fillId="0" borderId="1" xfId="0" applyFont="1" applyFill="1" applyBorder="1" applyAlignment="1" applyProtection="1">
      <alignment horizontal="center" vertical="center"/>
      <protection locked="0"/>
    </xf>
    <xf numFmtId="49" fontId="26" fillId="0" borderId="1" xfId="0" applyNumberFormat="1" applyFont="1" applyFill="1" applyBorder="1" applyAlignment="1" applyProtection="1">
      <alignment horizontal="left" vertical="center" wrapText="1"/>
    </xf>
    <xf numFmtId="49" fontId="24" fillId="0" borderId="1" xfId="0" applyNumberFormat="1" applyFont="1" applyFill="1" applyBorder="1" applyAlignment="1" applyProtection="1">
      <alignment horizontal="center" vertical="center" wrapText="1"/>
    </xf>
    <xf numFmtId="41" fontId="26" fillId="0" borderId="0" xfId="647" applyNumberFormat="1" applyAlignment="1">
      <alignment horizontal="right"/>
    </xf>
    <xf numFmtId="199" fontId="26" fillId="0" borderId="0" xfId="647" applyNumberFormat="1" applyAlignment="1">
      <alignment horizontal="right"/>
    </xf>
    <xf numFmtId="0" fontId="25" fillId="0" borderId="0" xfId="647" applyFont="1" applyAlignment="1"/>
    <xf numFmtId="0" fontId="26" fillId="0" borderId="0" xfId="647" applyFill="1" applyAlignment="1">
      <alignment horizontal="right"/>
    </xf>
    <xf numFmtId="0" fontId="6" fillId="2" borderId="0" xfId="623" applyFont="1" applyFill="1" applyAlignment="1">
      <alignment horizontal="center" vertical="center" shrinkToFit="1"/>
    </xf>
    <xf numFmtId="0" fontId="6" fillId="2" borderId="0" xfId="623" applyFont="1" applyFill="1" applyAlignment="1">
      <alignment horizontal="right" vertical="center" shrinkToFit="1"/>
    </xf>
    <xf numFmtId="0" fontId="8" fillId="2" borderId="0" xfId="623" applyFont="1" applyFill="1" applyAlignment="1">
      <alignment horizontal="left" vertical="center" wrapText="1"/>
    </xf>
    <xf numFmtId="0" fontId="8" fillId="2" borderId="0" xfId="623" applyFont="1" applyFill="1" applyAlignment="1">
      <alignment horizontal="right" vertical="center" wrapText="1"/>
    </xf>
    <xf numFmtId="0" fontId="25" fillId="2" borderId="0" xfId="647" applyFont="1" applyFill="1" applyAlignment="1">
      <alignment horizontal="right" vertical="center"/>
    </xf>
    <xf numFmtId="0" fontId="24" fillId="0" borderId="1" xfId="1071" applyFont="1" applyFill="1" applyBorder="1" applyAlignment="1">
      <alignment horizontal="distributed" vertical="center" wrapText="1" indent="3"/>
    </xf>
    <xf numFmtId="41" fontId="7" fillId="0" borderId="1" xfId="0" applyNumberFormat="1" applyFont="1" applyFill="1" applyBorder="1" applyAlignment="1">
      <alignment horizontal="center" vertical="center" wrapText="1"/>
    </xf>
    <xf numFmtId="0" fontId="24" fillId="0" borderId="1" xfId="647" applyNumberFormat="1" applyFont="1" applyFill="1" applyBorder="1" applyAlignment="1">
      <alignment horizontal="center" vertical="center" wrapText="1"/>
    </xf>
    <xf numFmtId="187" fontId="7" fillId="0" borderId="1" xfId="0" applyNumberFormat="1" applyFont="1" applyFill="1" applyBorder="1" applyAlignment="1">
      <alignment horizontal="center" vertical="center" wrapText="1"/>
    </xf>
    <xf numFmtId="0" fontId="25" fillId="0" borderId="1" xfId="647" applyNumberFormat="1" applyFont="1" applyFill="1" applyBorder="1" applyAlignment="1">
      <alignment horizontal="center" vertical="center" wrapText="1"/>
    </xf>
    <xf numFmtId="41" fontId="25" fillId="0" borderId="1" xfId="997" applyNumberFormat="1" applyFont="1" applyFill="1" applyBorder="1" applyAlignment="1">
      <alignment horizontal="center" vertical="center" wrapText="1"/>
    </xf>
    <xf numFmtId="41" fontId="24" fillId="0" borderId="1" xfId="997" applyNumberFormat="1" applyFont="1" applyFill="1" applyBorder="1" applyAlignment="1">
      <alignment horizontal="center" vertical="center" wrapText="1"/>
    </xf>
    <xf numFmtId="41" fontId="25" fillId="0" borderId="1" xfId="997" applyNumberFormat="1" applyFont="1" applyBorder="1" applyAlignment="1">
      <alignment horizontal="center" vertical="center" wrapText="1"/>
    </xf>
    <xf numFmtId="0" fontId="24" fillId="0" borderId="1" xfId="1071" applyFont="1" applyFill="1" applyBorder="1" applyAlignment="1">
      <alignment horizontal="center" vertical="center" wrapText="1"/>
    </xf>
    <xf numFmtId="0" fontId="25" fillId="0" borderId="1" xfId="1071" applyFont="1" applyFill="1" applyBorder="1" applyAlignment="1">
      <alignment horizontal="center" vertical="center" wrapText="1"/>
    </xf>
    <xf numFmtId="41" fontId="26" fillId="0" borderId="0" xfId="647" applyNumberFormat="1" applyFill="1" applyAlignment="1">
      <alignment horizontal="right"/>
    </xf>
    <xf numFmtId="0" fontId="26" fillId="0" borderId="0" xfId="647" applyFill="1" applyAlignment="1"/>
    <xf numFmtId="0" fontId="26" fillId="0" borderId="0" xfId="647" applyFill="1" applyAlignment="1">
      <alignment horizontal="right" vertical="center"/>
    </xf>
    <xf numFmtId="178" fontId="25" fillId="0" borderId="0" xfId="894" applyNumberFormat="1" applyFont="1" applyFill="1" applyBorder="1" applyAlignment="1" applyProtection="1">
      <alignment horizontal="left" vertical="center"/>
    </xf>
    <xf numFmtId="0" fontId="25" fillId="0" borderId="0" xfId="647" applyFont="1" applyFill="1" applyBorder="1" applyAlignment="1">
      <alignment horizontal="right" vertical="center"/>
    </xf>
    <xf numFmtId="0" fontId="25" fillId="0" borderId="0" xfId="647" applyFont="1" applyFill="1" applyAlignment="1">
      <alignment horizontal="right" vertical="center"/>
    </xf>
    <xf numFmtId="178" fontId="31" fillId="0" borderId="0" xfId="894" applyNumberFormat="1" applyFont="1" applyFill="1" applyBorder="1" applyAlignment="1" applyProtection="1">
      <alignment horizontal="right" vertical="center"/>
    </xf>
    <xf numFmtId="0" fontId="24" fillId="0" borderId="15" xfId="647" applyFont="1" applyFill="1" applyBorder="1" applyAlignment="1">
      <alignment horizontal="center" vertical="center" wrapText="1"/>
    </xf>
    <xf numFmtId="41" fontId="25" fillId="0" borderId="1" xfId="965" applyNumberFormat="1" applyFont="1" applyFill="1" applyBorder="1" applyAlignment="1">
      <alignment horizontal="center" vertical="center" wrapText="1"/>
    </xf>
    <xf numFmtId="41" fontId="46" fillId="0" borderId="1" xfId="0" applyNumberFormat="1" applyFont="1" applyFill="1" applyBorder="1" applyAlignment="1">
      <alignment horizontal="center" vertical="center" wrapText="1"/>
    </xf>
    <xf numFmtId="41" fontId="34" fillId="0" borderId="1" xfId="0" applyNumberFormat="1" applyFont="1" applyFill="1" applyBorder="1" applyAlignment="1">
      <alignment horizontal="center" vertical="center" wrapText="1"/>
    </xf>
    <xf numFmtId="41" fontId="25" fillId="0" borderId="1" xfId="0" applyNumberFormat="1" applyFont="1" applyFill="1" applyBorder="1" applyAlignment="1" applyProtection="1">
      <alignment horizontal="center" vertical="center" wrapText="1"/>
    </xf>
    <xf numFmtId="41" fontId="8" fillId="0" borderId="1" xfId="0" applyNumberFormat="1" applyFont="1" applyFill="1" applyBorder="1" applyAlignment="1">
      <alignment horizontal="center" vertical="center" wrapText="1"/>
    </xf>
    <xf numFmtId="41" fontId="26" fillId="0" borderId="0" xfId="647" applyNumberFormat="1" applyFill="1" applyAlignment="1">
      <alignment horizontal="right" vertical="center"/>
    </xf>
    <xf numFmtId="0" fontId="47" fillId="0" borderId="0" xfId="0" applyFont="1" applyAlignment="1"/>
    <xf numFmtId="0" fontId="0" fillId="0" borderId="0" xfId="0" applyFill="1" applyAlignment="1"/>
    <xf numFmtId="0" fontId="48" fillId="0" borderId="0" xfId="901" applyFont="1" applyFill="1" applyAlignment="1">
      <alignment horizontal="center" vertical="center"/>
    </xf>
    <xf numFmtId="0" fontId="8" fillId="0" borderId="0" xfId="901" applyFont="1" applyFill="1" applyAlignment="1">
      <alignment horizontal="left" vertical="center"/>
    </xf>
    <xf numFmtId="0" fontId="8" fillId="0" borderId="0" xfId="0" applyFont="1" applyFill="1" applyAlignment="1">
      <alignment vertical="center"/>
    </xf>
    <xf numFmtId="0" fontId="8" fillId="0" borderId="0" xfId="901" applyFont="1" applyFill="1" applyAlignment="1">
      <alignment horizontal="right" vertical="center"/>
    </xf>
    <xf numFmtId="0" fontId="8" fillId="0" borderId="1" xfId="0" applyFont="1" applyFill="1" applyBorder="1" applyAlignment="1">
      <alignment horizontal="left" vertical="center" wrapText="1"/>
    </xf>
    <xf numFmtId="199" fontId="25" fillId="0" borderId="1" xfId="0" applyNumberFormat="1" applyFont="1" applyFill="1" applyBorder="1" applyAlignment="1">
      <alignment vertical="center" wrapText="1"/>
    </xf>
    <xf numFmtId="187" fontId="25" fillId="0" borderId="1" xfId="38" applyNumberFormat="1" applyFont="1" applyFill="1" applyBorder="1" applyAlignment="1">
      <alignment vertical="center" wrapText="1"/>
    </xf>
    <xf numFmtId="0" fontId="8" fillId="0" borderId="1" xfId="0" applyFont="1" applyBorder="1" applyAlignment="1">
      <alignment horizontal="left" vertical="center" wrapText="1"/>
    </xf>
    <xf numFmtId="199" fontId="2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99" fontId="24" fillId="0" borderId="1" xfId="0" applyNumberFormat="1" applyFont="1" applyFill="1" applyBorder="1" applyAlignment="1">
      <alignment vertical="center" wrapText="1"/>
    </xf>
    <xf numFmtId="199" fontId="24" fillId="0" borderId="1" xfId="0" applyNumberFormat="1" applyFont="1" applyFill="1" applyBorder="1" applyAlignment="1">
      <alignment horizontal="center" vertical="center" wrapText="1"/>
    </xf>
    <xf numFmtId="0" fontId="26" fillId="0" borderId="0" xfId="997" applyProtection="1">
      <alignment vertical="center"/>
    </xf>
    <xf numFmtId="0" fontId="49" fillId="0" borderId="0" xfId="997" applyFont="1" applyProtection="1">
      <alignment vertical="center"/>
    </xf>
    <xf numFmtId="0" fontId="40" fillId="0" borderId="0" xfId="997" applyFont="1" applyAlignment="1" applyProtection="1">
      <alignment horizontal="center" vertical="center"/>
    </xf>
    <xf numFmtId="0" fontId="40" fillId="0" borderId="0" xfId="997" applyFont="1" applyProtection="1">
      <alignment vertical="center"/>
    </xf>
    <xf numFmtId="0" fontId="26" fillId="2" borderId="0" xfId="997" applyFill="1" applyAlignment="1" applyProtection="1">
      <alignment horizontal="right" vertical="center"/>
    </xf>
    <xf numFmtId="201" fontId="26" fillId="0" borderId="0" xfId="997" applyNumberFormat="1" applyAlignment="1" applyProtection="1">
      <alignment horizontal="right" vertical="center"/>
    </xf>
    <xf numFmtId="0" fontId="50" fillId="0" borderId="0" xfId="997" applyFont="1" applyFill="1" applyAlignment="1" applyProtection="1">
      <alignment horizontal="center" vertical="center"/>
    </xf>
    <xf numFmtId="0" fontId="50" fillId="0" borderId="0" xfId="997" applyFont="1" applyFill="1" applyAlignment="1" applyProtection="1">
      <alignment horizontal="right" vertical="center"/>
    </xf>
    <xf numFmtId="0" fontId="25" fillId="0" borderId="0" xfId="997" applyFont="1" applyFill="1" applyProtection="1">
      <alignment vertical="center"/>
    </xf>
    <xf numFmtId="0" fontId="25" fillId="0" borderId="0" xfId="997" applyFont="1" applyFill="1" applyAlignment="1" applyProtection="1">
      <alignment horizontal="right" vertical="center"/>
    </xf>
    <xf numFmtId="201" fontId="25" fillId="0" borderId="0" xfId="997" applyNumberFormat="1" applyFont="1" applyFill="1" applyBorder="1" applyAlignment="1" applyProtection="1">
      <alignment horizontal="right" vertical="center"/>
    </xf>
    <xf numFmtId="0" fontId="24" fillId="3" borderId="1" xfId="997" applyFont="1" applyFill="1" applyBorder="1" applyAlignment="1" applyProtection="1">
      <alignment horizontal="distributed" vertical="center" wrapText="1" indent="3"/>
    </xf>
    <xf numFmtId="201" fontId="24" fillId="3" borderId="1" xfId="997" applyNumberFormat="1" applyFont="1" applyFill="1" applyBorder="1" applyAlignment="1" applyProtection="1">
      <alignment horizontal="center" vertical="center" wrapText="1"/>
    </xf>
    <xf numFmtId="0" fontId="40" fillId="0" borderId="1" xfId="0" applyFont="1" applyFill="1" applyBorder="1" applyAlignment="1" applyProtection="1">
      <alignment horizontal="left" vertical="center" wrapText="1"/>
    </xf>
    <xf numFmtId="3" fontId="40" fillId="3" borderId="1" xfId="0" applyNumberFormat="1" applyFont="1" applyFill="1" applyBorder="1" applyAlignment="1" applyProtection="1">
      <alignment horizontal="center" vertical="center"/>
    </xf>
    <xf numFmtId="187" fontId="24" fillId="3" borderId="1" xfId="38" applyNumberFormat="1" applyFont="1" applyFill="1" applyBorder="1" applyAlignment="1" applyProtection="1">
      <alignment horizontal="center" vertical="center" wrapText="1" shrinkToFit="1"/>
      <protection locked="0"/>
    </xf>
    <xf numFmtId="0" fontId="40" fillId="0" borderId="1" xfId="0" applyFont="1" applyFill="1" applyBorder="1" applyAlignment="1" applyProtection="1">
      <alignment vertical="center" wrapText="1"/>
    </xf>
    <xf numFmtId="199" fontId="27" fillId="3" borderId="1" xfId="0" applyNumberFormat="1" applyFont="1" applyFill="1" applyBorder="1" applyAlignment="1">
      <alignment horizontal="center" vertical="center"/>
    </xf>
    <xf numFmtId="3" fontId="26" fillId="3" borderId="1" xfId="0" applyNumberFormat="1" applyFont="1" applyFill="1" applyBorder="1" applyAlignment="1" applyProtection="1">
      <alignment horizontal="center" vertical="center"/>
    </xf>
    <xf numFmtId="0" fontId="27" fillId="0" borderId="1" xfId="0" applyFont="1" applyFill="1" applyBorder="1" applyAlignment="1" applyProtection="1">
      <alignment vertical="center" wrapText="1"/>
    </xf>
    <xf numFmtId="187" fontId="25" fillId="3" borderId="1" xfId="38" applyNumberFormat="1" applyFont="1" applyFill="1" applyBorder="1" applyAlignment="1" applyProtection="1">
      <alignment horizontal="center" vertical="center" wrapText="1" shrinkToFit="1"/>
      <protection locked="0"/>
    </xf>
    <xf numFmtId="0" fontId="26" fillId="0" borderId="1" xfId="0" applyFont="1" applyFill="1" applyBorder="1" applyAlignment="1" applyProtection="1">
      <alignment vertical="center" wrapText="1"/>
    </xf>
    <xf numFmtId="0" fontId="51" fillId="0" borderId="1" xfId="0" applyFont="1" applyFill="1" applyBorder="1" applyAlignment="1" applyProtection="1">
      <alignment vertical="center" wrapText="1"/>
    </xf>
    <xf numFmtId="199" fontId="51" fillId="3" borderId="1" xfId="0" applyNumberFormat="1" applyFont="1" applyFill="1" applyBorder="1" applyAlignment="1">
      <alignment horizontal="center" vertical="center"/>
    </xf>
    <xf numFmtId="0" fontId="52" fillId="0" borderId="1" xfId="0" applyFont="1" applyFill="1" applyBorder="1" applyAlignment="1" applyProtection="1">
      <alignment vertical="center" wrapText="1"/>
    </xf>
    <xf numFmtId="0" fontId="53" fillId="0" borderId="1" xfId="0" applyFont="1" applyFill="1" applyBorder="1" applyAlignment="1" applyProtection="1">
      <alignment vertical="center" wrapText="1"/>
    </xf>
    <xf numFmtId="49" fontId="51" fillId="0" borderId="1" xfId="1059" applyNumberFormat="1" applyFont="1" applyFill="1" applyBorder="1" applyAlignment="1" applyProtection="1">
      <alignment vertical="center" wrapText="1"/>
    </xf>
    <xf numFmtId="49" fontId="27" fillId="0" borderId="1" xfId="1059" applyNumberFormat="1" applyFont="1" applyFill="1" applyBorder="1" applyAlignment="1" applyProtection="1">
      <alignment vertical="center" wrapText="1"/>
    </xf>
    <xf numFmtId="0" fontId="40" fillId="0" borderId="1" xfId="552" applyFont="1" applyFill="1" applyBorder="1" applyAlignment="1" applyProtection="1">
      <alignment horizontal="left" vertical="center" wrapText="1"/>
    </xf>
    <xf numFmtId="0" fontId="40" fillId="0" borderId="1" xfId="997" applyFont="1" applyFill="1" applyBorder="1" applyAlignment="1">
      <alignment vertical="center" wrapText="1"/>
    </xf>
    <xf numFmtId="0" fontId="26" fillId="0" borderId="1" xfId="997" applyFont="1" applyFill="1" applyBorder="1" applyAlignment="1">
      <alignment vertical="center" wrapText="1"/>
    </xf>
    <xf numFmtId="187" fontId="24" fillId="3" borderId="1" xfId="38" applyNumberFormat="1" applyFont="1" applyFill="1" applyBorder="1" applyAlignment="1" applyProtection="1">
      <alignment horizontal="center" vertical="center" wrapText="1"/>
      <protection locked="0"/>
    </xf>
    <xf numFmtId="187" fontId="25" fillId="3" borderId="1" xfId="38" applyNumberFormat="1" applyFont="1" applyFill="1" applyBorder="1" applyAlignment="1" applyProtection="1">
      <alignment horizontal="center" vertical="center" wrapText="1"/>
      <protection locked="0"/>
    </xf>
    <xf numFmtId="0" fontId="40" fillId="0" borderId="1" xfId="997" applyFont="1" applyFill="1" applyBorder="1" applyAlignment="1" applyProtection="1">
      <alignment horizontal="centerContinuous" vertical="center" wrapText="1"/>
    </xf>
    <xf numFmtId="0" fontId="40" fillId="0" borderId="1" xfId="997" applyFont="1" applyFill="1" applyBorder="1" applyAlignment="1" applyProtection="1">
      <alignment horizontal="left" vertical="center" wrapText="1"/>
    </xf>
    <xf numFmtId="0" fontId="26" fillId="0" borderId="1" xfId="997" applyFont="1" applyFill="1" applyBorder="1" applyAlignment="1" applyProtection="1">
      <alignment horizontal="left" vertical="center"/>
    </xf>
    <xf numFmtId="0" fontId="26" fillId="0" borderId="1" xfId="997" applyFont="1" applyFill="1" applyBorder="1" applyAlignment="1" applyProtection="1">
      <alignment horizontal="left" vertical="center" wrapText="1"/>
    </xf>
    <xf numFmtId="0" fontId="49" fillId="0" borderId="0" xfId="997" applyFont="1">
      <alignment vertical="center"/>
    </xf>
    <xf numFmtId="0" fontId="40" fillId="0" borderId="0" xfId="997" applyFont="1" applyAlignment="1">
      <alignment horizontal="center" vertical="center"/>
    </xf>
    <xf numFmtId="0" fontId="26" fillId="0" borderId="0" xfId="997" applyAlignment="1">
      <alignment horizontal="right" vertical="center"/>
    </xf>
    <xf numFmtId="201" fontId="26" fillId="0" borderId="0" xfId="997" applyNumberFormat="1" applyAlignment="1">
      <alignment horizontal="right" vertical="center"/>
    </xf>
    <xf numFmtId="0" fontId="12" fillId="0" borderId="0" xfId="997" applyFont="1" applyFill="1" applyAlignment="1">
      <alignment horizontal="center" vertical="center"/>
    </xf>
    <xf numFmtId="0" fontId="12" fillId="0" borderId="0" xfId="997" applyFont="1" applyFill="1" applyAlignment="1">
      <alignment horizontal="right" vertical="center"/>
    </xf>
    <xf numFmtId="0" fontId="25" fillId="0" borderId="0" xfId="997" applyFont="1" applyFill="1">
      <alignment vertical="center"/>
    </xf>
    <xf numFmtId="0" fontId="54" fillId="0" borderId="0" xfId="997" applyFont="1" applyFill="1" applyAlignment="1">
      <alignment horizontal="right" vertical="center"/>
    </xf>
    <xf numFmtId="0" fontId="25" fillId="0" borderId="0" xfId="997" applyFont="1" applyFill="1" applyAlignment="1">
      <alignment horizontal="right" vertical="center"/>
    </xf>
    <xf numFmtId="201" fontId="25" fillId="0" borderId="0" xfId="997" applyNumberFormat="1" applyFont="1" applyFill="1" applyAlignment="1">
      <alignment horizontal="right" vertical="center"/>
    </xf>
    <xf numFmtId="0" fontId="24" fillId="0" borderId="1" xfId="997" applyFont="1" applyFill="1" applyBorder="1" applyAlignment="1">
      <alignment horizontal="distributed" vertical="center" wrapText="1" indent="3"/>
    </xf>
    <xf numFmtId="49" fontId="27" fillId="2" borderId="1" xfId="1059" applyNumberFormat="1" applyFont="1" applyFill="1" applyBorder="1" applyAlignment="1">
      <alignment vertical="center" wrapText="1"/>
    </xf>
    <xf numFmtId="3" fontId="26" fillId="2" borderId="1" xfId="0" applyNumberFormat="1" applyFont="1" applyFill="1" applyBorder="1" applyAlignment="1" applyProtection="1">
      <alignment horizontal="center" vertical="center"/>
    </xf>
    <xf numFmtId="187" fontId="24" fillId="0" borderId="1" xfId="38" applyNumberFormat="1" applyFont="1" applyFill="1" applyBorder="1" applyAlignment="1" applyProtection="1">
      <alignment horizontal="center" vertical="center" wrapText="1" shrinkToFit="1"/>
      <protection locked="0"/>
    </xf>
    <xf numFmtId="187" fontId="24" fillId="0" borderId="1" xfId="38" applyNumberFormat="1" applyFont="1" applyFill="1" applyBorder="1" applyAlignment="1" applyProtection="1">
      <alignment horizontal="center" vertical="center" wrapText="1"/>
      <protection locked="0"/>
    </xf>
    <xf numFmtId="3" fontId="40" fillId="2" borderId="1" xfId="0" applyNumberFormat="1" applyFont="1" applyFill="1" applyBorder="1" applyAlignment="1" applyProtection="1">
      <alignment horizontal="center" vertical="center"/>
    </xf>
    <xf numFmtId="49" fontId="51" fillId="2" borderId="1" xfId="1059" applyNumberFormat="1" applyFont="1" applyFill="1" applyBorder="1" applyAlignment="1">
      <alignment vertical="center" wrapText="1"/>
    </xf>
    <xf numFmtId="49" fontId="27" fillId="0" borderId="1" xfId="1059" applyNumberFormat="1" applyFont="1" applyFill="1" applyBorder="1" applyAlignment="1">
      <alignment vertical="center" wrapText="1"/>
    </xf>
    <xf numFmtId="187" fontId="25" fillId="0" borderId="1" xfId="38" applyNumberFormat="1" applyFont="1" applyFill="1" applyBorder="1" applyAlignment="1" applyProtection="1">
      <alignment horizontal="center" vertical="center" wrapText="1"/>
      <protection locked="0"/>
    </xf>
    <xf numFmtId="0" fontId="26" fillId="2" borderId="1" xfId="997" applyFont="1" applyFill="1" applyBorder="1" applyAlignment="1">
      <alignment vertical="center" wrapText="1"/>
    </xf>
    <xf numFmtId="0" fontId="40" fillId="2" borderId="1" xfId="997" applyFont="1" applyFill="1" applyBorder="1" applyAlignment="1">
      <alignment vertical="center" wrapText="1"/>
    </xf>
    <xf numFmtId="0" fontId="40" fillId="2" borderId="1" xfId="997" applyFont="1" applyFill="1" applyBorder="1" applyAlignment="1">
      <alignment horizontal="centerContinuous" vertical="center"/>
    </xf>
    <xf numFmtId="0" fontId="40" fillId="2" borderId="1" xfId="552" applyFont="1" applyFill="1" applyBorder="1" applyAlignment="1" applyProtection="1">
      <alignment horizontal="left" vertical="center"/>
    </xf>
    <xf numFmtId="0" fontId="40" fillId="2" borderId="1" xfId="997" applyFont="1" applyFill="1" applyBorder="1" applyAlignment="1" applyProtection="1">
      <alignment horizontal="left" vertical="center"/>
    </xf>
    <xf numFmtId="201" fontId="24" fillId="0" borderId="1" xfId="997" applyNumberFormat="1" applyFont="1" applyFill="1" applyBorder="1" applyAlignment="1" applyProtection="1">
      <alignment horizontal="center" vertical="center" wrapText="1"/>
      <protection locked="0"/>
    </xf>
    <xf numFmtId="0" fontId="26" fillId="2" borderId="1" xfId="997" applyFont="1" applyFill="1" applyBorder="1" applyAlignment="1" applyProtection="1">
      <alignment horizontal="left" vertical="center"/>
    </xf>
    <xf numFmtId="201" fontId="25" fillId="0" borderId="1" xfId="997" applyNumberFormat="1" applyFont="1" applyFill="1" applyBorder="1" applyAlignment="1" applyProtection="1">
      <alignment horizontal="center" vertical="center" wrapText="1"/>
      <protection locked="0"/>
    </xf>
    <xf numFmtId="0" fontId="40" fillId="2" borderId="1" xfId="997" applyFont="1" applyFill="1" applyBorder="1" applyAlignment="1" applyProtection="1">
      <alignment horizontal="left" vertical="center" wrapText="1"/>
    </xf>
    <xf numFmtId="0" fontId="26" fillId="2" borderId="1" xfId="997" applyFont="1" applyFill="1" applyBorder="1" applyAlignment="1" applyProtection="1">
      <alignment horizontal="left" vertical="center" wrapText="1"/>
    </xf>
    <xf numFmtId="0" fontId="26" fillId="0" borderId="1" xfId="997" applyFont="1" applyFill="1" applyBorder="1" applyAlignment="1">
      <alignment horizontal="center" vertical="center"/>
    </xf>
    <xf numFmtId="201" fontId="26" fillId="0" borderId="1" xfId="997" applyNumberFormat="1" applyBorder="1" applyAlignment="1">
      <alignment horizontal="center" vertical="center"/>
    </xf>
    <xf numFmtId="0" fontId="49" fillId="3" borderId="0" xfId="997" applyFont="1" applyFill="1" applyProtection="1">
      <alignment vertical="center"/>
    </xf>
    <xf numFmtId="0" fontId="40" fillId="3" borderId="0" xfId="997" applyFont="1" applyFill="1" applyAlignment="1" applyProtection="1">
      <alignment horizontal="center" vertical="center"/>
    </xf>
    <xf numFmtId="0" fontId="26" fillId="3" borderId="0" xfId="997" applyFill="1" applyProtection="1">
      <alignment vertical="center"/>
    </xf>
    <xf numFmtId="0" fontId="40" fillId="3" borderId="0" xfId="997" applyFont="1" applyFill="1" applyProtection="1">
      <alignment vertical="center"/>
    </xf>
    <xf numFmtId="0" fontId="26" fillId="3" borderId="0" xfId="997" applyFill="1" applyAlignment="1" applyProtection="1">
      <alignment horizontal="right" vertical="center"/>
    </xf>
    <xf numFmtId="201" fontId="26" fillId="3" borderId="0" xfId="997" applyNumberFormat="1" applyFill="1" applyProtection="1">
      <alignment vertical="center"/>
    </xf>
    <xf numFmtId="0" fontId="12" fillId="3" borderId="0" xfId="997" applyFont="1" applyFill="1" applyAlignment="1" applyProtection="1">
      <alignment horizontal="center" vertical="center"/>
    </xf>
    <xf numFmtId="0" fontId="12" fillId="3" borderId="0" xfId="997" applyFont="1" applyFill="1" applyAlignment="1" applyProtection="1">
      <alignment horizontal="right" vertical="center"/>
    </xf>
    <xf numFmtId="0" fontId="25" fillId="3" borderId="0" xfId="997" applyFont="1" applyFill="1" applyProtection="1">
      <alignment vertical="center"/>
    </xf>
    <xf numFmtId="0" fontId="25" fillId="3" borderId="0" xfId="997" applyFont="1" applyFill="1" applyAlignment="1" applyProtection="1">
      <alignment horizontal="right" vertical="center"/>
    </xf>
    <xf numFmtId="201" fontId="25" fillId="3" borderId="0" xfId="997" applyNumberFormat="1" applyFont="1" applyFill="1" applyBorder="1" applyAlignment="1" applyProtection="1">
      <alignment horizontal="right" vertical="center"/>
    </xf>
    <xf numFmtId="0" fontId="26" fillId="0" borderId="0" xfId="997" applyFill="1" applyProtection="1">
      <alignment vertical="center"/>
    </xf>
    <xf numFmtId="201" fontId="24" fillId="0" borderId="1" xfId="997" applyNumberFormat="1" applyFont="1" applyFill="1" applyBorder="1" applyAlignment="1">
      <alignment horizontal="right" vertical="center" wrapText="1"/>
    </xf>
    <xf numFmtId="3" fontId="26" fillId="0" borderId="0" xfId="997" applyNumberFormat="1" applyAlignment="1">
      <alignment horizontal="right" vertical="center"/>
    </xf>
    <xf numFmtId="0" fontId="1" fillId="0" borderId="0" xfId="0" applyFont="1" applyFill="1" applyBorder="1" applyAlignment="1"/>
    <xf numFmtId="0" fontId="2"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16" xfId="0" applyFont="1" applyFill="1" applyBorder="1" applyAlignment="1">
      <alignment horizontal="center" vertical="center"/>
    </xf>
    <xf numFmtId="0" fontId="8" fillId="0" borderId="0" xfId="0" applyFont="1" applyAlignment="1">
      <alignment horizontal="right"/>
    </xf>
    <xf numFmtId="0" fontId="24" fillId="0" borderId="15" xfId="1073" applyFont="1" applyBorder="1" applyAlignment="1">
      <alignment horizontal="center" vertical="center"/>
    </xf>
    <xf numFmtId="0" fontId="24" fillId="0" borderId="12" xfId="1073" applyFont="1" applyBorder="1" applyAlignment="1">
      <alignment horizontal="center" vertical="center"/>
    </xf>
    <xf numFmtId="0" fontId="24" fillId="0" borderId="13" xfId="1073" applyFont="1" applyBorder="1" applyAlignment="1">
      <alignment horizontal="center" vertical="center"/>
    </xf>
    <xf numFmtId="0" fontId="24" fillId="0" borderId="14" xfId="1073" applyFont="1" applyBorder="1" applyAlignment="1">
      <alignment horizontal="center" vertical="center"/>
    </xf>
    <xf numFmtId="49" fontId="24" fillId="0" borderId="1" xfId="919" applyNumberFormat="1" applyFont="1" applyFill="1" applyBorder="1" applyAlignment="1" applyProtection="1">
      <alignment horizontal="center" vertical="center"/>
    </xf>
    <xf numFmtId="0" fontId="56" fillId="0" borderId="1" xfId="0" applyFont="1" applyFill="1" applyBorder="1" applyAlignment="1">
      <alignment horizontal="center" vertical="center"/>
    </xf>
    <xf numFmtId="10" fontId="56" fillId="0" borderId="1" xfId="0" applyNumberFormat="1" applyFont="1" applyFill="1" applyBorder="1" applyAlignment="1">
      <alignment horizontal="center" vertical="center"/>
    </xf>
    <xf numFmtId="0" fontId="57" fillId="0" borderId="1" xfId="0" applyFont="1" applyFill="1" applyBorder="1" applyAlignment="1">
      <alignment horizontal="center" vertical="center"/>
    </xf>
    <xf numFmtId="10" fontId="57" fillId="0" borderId="1" xfId="0" applyNumberFormat="1" applyFont="1" applyFill="1" applyBorder="1" applyAlignment="1">
      <alignment horizontal="center" vertical="center"/>
    </xf>
    <xf numFmtId="0" fontId="58" fillId="0" borderId="0" xfId="0" applyFont="1" applyFill="1" applyBorder="1" applyAlignment="1">
      <alignment horizontal="left" vertical="top" wrapText="1"/>
    </xf>
    <xf numFmtId="0" fontId="26" fillId="0" borderId="0" xfId="997" applyFill="1" applyAlignment="1">
      <alignment horizontal="right" vertical="center"/>
    </xf>
    <xf numFmtId="0" fontId="37" fillId="0" borderId="0" xfId="656" applyFont="1" applyAlignment="1">
      <alignment horizontal="center" vertical="center" shrinkToFit="1"/>
    </xf>
    <xf numFmtId="0" fontId="37" fillId="0" borderId="0" xfId="656" applyFont="1" applyAlignment="1">
      <alignment horizontal="right" vertical="center" shrinkToFit="1"/>
    </xf>
    <xf numFmtId="0" fontId="8" fillId="0" borderId="0" xfId="656" applyFont="1" applyBorder="1" applyAlignment="1">
      <alignment horizontal="right" vertical="center" wrapText="1"/>
    </xf>
    <xf numFmtId="0" fontId="59" fillId="0" borderId="0" xfId="1008" applyFont="1" applyAlignment="1"/>
    <xf numFmtId="0" fontId="8" fillId="0" borderId="0" xfId="0" applyFont="1" applyAlignment="1">
      <alignment horizontal="right" vertical="center"/>
    </xf>
    <xf numFmtId="0" fontId="24" fillId="0" borderId="1" xfId="1073" applyFont="1" applyBorder="1" applyAlignment="1">
      <alignment horizontal="center" vertical="center" wrapText="1"/>
    </xf>
    <xf numFmtId="0" fontId="24" fillId="0" borderId="1" xfId="0" applyFont="1" applyBorder="1" applyAlignment="1">
      <alignment horizontal="left" vertical="center"/>
    </xf>
    <xf numFmtId="199" fontId="24" fillId="0" borderId="1" xfId="29" applyNumberFormat="1" applyFont="1" applyBorder="1" applyAlignment="1">
      <alignment horizontal="center" vertical="center" wrapText="1"/>
    </xf>
    <xf numFmtId="199" fontId="8" fillId="0" borderId="1" xfId="0" applyNumberFormat="1" applyFont="1" applyBorder="1" applyAlignment="1">
      <alignment horizontal="center" vertical="center" wrapText="1"/>
    </xf>
    <xf numFmtId="199" fontId="24" fillId="0" borderId="1" xfId="29" applyNumberFormat="1" applyFont="1" applyBorder="1" applyAlignment="1">
      <alignment horizontal="right" vertical="center" wrapText="1"/>
    </xf>
    <xf numFmtId="0" fontId="26" fillId="0" borderId="0" xfId="997" applyFont="1" applyFill="1" applyAlignment="1">
      <alignment horizontal="right" vertical="center"/>
    </xf>
    <xf numFmtId="0" fontId="26" fillId="0" borderId="0" xfId="997" applyFont="1">
      <alignment vertical="center"/>
    </xf>
    <xf numFmtId="201" fontId="26" fillId="0" borderId="0" xfId="997" applyNumberFormat="1" applyFont="1" applyAlignment="1">
      <alignment horizontal="right" vertical="center"/>
    </xf>
    <xf numFmtId="199" fontId="26" fillId="0" borderId="0" xfId="997" applyNumberFormat="1">
      <alignment vertical="center"/>
    </xf>
    <xf numFmtId="199" fontId="0" fillId="0" borderId="0" xfId="0" applyNumberFormat="1" applyAlignment="1">
      <alignment horizontal="center" vertical="center"/>
    </xf>
    <xf numFmtId="0" fontId="60" fillId="0" borderId="0" xfId="901" applyFont="1" applyAlignment="1">
      <alignment horizontal="center" vertical="center" wrapText="1"/>
    </xf>
    <xf numFmtId="199" fontId="60" fillId="0" borderId="0" xfId="901" applyNumberFormat="1" applyFont="1" applyAlignment="1">
      <alignment horizontal="center" vertical="center"/>
    </xf>
    <xf numFmtId="0" fontId="60" fillId="0" borderId="0" xfId="901" applyFont="1" applyAlignment="1">
      <alignment horizontal="center" vertical="center"/>
    </xf>
    <xf numFmtId="199" fontId="8" fillId="0" borderId="0" xfId="0" applyNumberFormat="1" applyFont="1" applyAlignment="1">
      <alignment horizontal="center" vertical="center"/>
    </xf>
    <xf numFmtId="0" fontId="0" fillId="0" borderId="0" xfId="901" applyFont="1" applyAlignment="1">
      <alignment horizontal="right"/>
    </xf>
    <xf numFmtId="199" fontId="24" fillId="0" borderId="1" xfId="997" applyNumberFormat="1" applyFont="1" applyBorder="1" applyAlignment="1">
      <alignment horizontal="center" vertical="center" wrapText="1"/>
    </xf>
    <xf numFmtId="201" fontId="24" fillId="0" borderId="17" xfId="997" applyNumberFormat="1" applyFont="1" applyBorder="1" applyAlignment="1">
      <alignment horizontal="center" vertical="center" wrapText="1"/>
    </xf>
    <xf numFmtId="49" fontId="56" fillId="0" borderId="1" xfId="1334" applyNumberFormat="1" applyFont="1" applyFill="1" applyBorder="1" applyAlignment="1" applyProtection="1">
      <alignment vertical="center"/>
    </xf>
    <xf numFmtId="199" fontId="7" fillId="0" borderId="13" xfId="0" applyNumberFormat="1" applyFont="1" applyFill="1" applyBorder="1" applyAlignment="1">
      <alignment vertical="center" wrapText="1"/>
    </xf>
    <xf numFmtId="199" fontId="7" fillId="0" borderId="1" xfId="0" applyNumberFormat="1" applyFont="1" applyFill="1" applyBorder="1" applyAlignment="1">
      <alignment vertical="center" wrapText="1"/>
    </xf>
    <xf numFmtId="49" fontId="57" fillId="0" borderId="1" xfId="1334" applyNumberFormat="1" applyFont="1" applyFill="1" applyBorder="1" applyAlignment="1" applyProtection="1">
      <alignment vertical="center"/>
    </xf>
    <xf numFmtId="199" fontId="8" fillId="0" borderId="13" xfId="0" applyNumberFormat="1" applyFont="1" applyFill="1" applyBorder="1" applyAlignment="1">
      <alignment vertical="center" wrapText="1"/>
    </xf>
    <xf numFmtId="199" fontId="8" fillId="0" borderId="1" xfId="0" applyNumberFormat="1" applyFont="1" applyFill="1" applyBorder="1" applyAlignment="1">
      <alignment vertical="center" wrapText="1"/>
    </xf>
    <xf numFmtId="0" fontId="27" fillId="0" borderId="1" xfId="0" applyFont="1" applyFill="1" applyBorder="1" applyAlignment="1">
      <alignment horizontal="left" vertical="center"/>
    </xf>
    <xf numFmtId="199" fontId="27" fillId="0" borderId="1" xfId="0" applyNumberFormat="1" applyFont="1" applyBorder="1" applyAlignment="1">
      <alignment horizontal="center" vertical="center"/>
    </xf>
    <xf numFmtId="199" fontId="61" fillId="0" borderId="1" xfId="0" applyNumberFormat="1" applyFont="1" applyBorder="1" applyAlignment="1">
      <alignment horizontal="center" vertical="center"/>
    </xf>
    <xf numFmtId="0" fontId="0" fillId="0" borderId="1" xfId="0" applyFill="1" applyBorder="1" applyAlignment="1">
      <alignment vertical="center"/>
    </xf>
    <xf numFmtId="199" fontId="0" fillId="0" borderId="1" xfId="0" applyNumberFormat="1" applyBorder="1" applyAlignment="1">
      <alignment horizontal="center" vertical="center"/>
    </xf>
    <xf numFmtId="0" fontId="61" fillId="0" borderId="1" xfId="0" applyFont="1" applyFill="1" applyBorder="1" applyAlignment="1">
      <alignment horizontal="center" vertical="center"/>
    </xf>
    <xf numFmtId="0" fontId="62" fillId="0" borderId="0" xfId="901" applyFont="1" applyFill="1" applyBorder="1" applyAlignment="1">
      <alignment horizontal="center" vertical="center" wrapText="1"/>
    </xf>
    <xf numFmtId="0" fontId="62" fillId="0" borderId="0" xfId="901" applyFont="1" applyFill="1" applyBorder="1" applyAlignment="1">
      <alignment horizontal="right" vertical="center"/>
    </xf>
    <xf numFmtId="0" fontId="8" fillId="0" borderId="0" xfId="901" applyFont="1" applyBorder="1" applyAlignment="1">
      <alignment horizontal="left" vertical="center"/>
    </xf>
    <xf numFmtId="0" fontId="8" fillId="0" borderId="0" xfId="901" applyFont="1" applyBorder="1" applyAlignment="1">
      <alignment horizontal="right" vertical="center"/>
    </xf>
    <xf numFmtId="0" fontId="24" fillId="0" borderId="1" xfId="0" applyFont="1" applyBorder="1" applyAlignment="1">
      <alignment horizontal="center" vertical="center" wrapText="1"/>
    </xf>
    <xf numFmtId="0" fontId="56" fillId="3" borderId="1" xfId="0" applyFont="1" applyFill="1" applyBorder="1" applyAlignment="1">
      <alignment vertical="center"/>
    </xf>
    <xf numFmtId="199" fontId="56" fillId="3" borderId="1" xfId="0" applyNumberFormat="1" applyFont="1" applyFill="1" applyBorder="1" applyAlignment="1">
      <alignment horizontal="center" vertical="center"/>
    </xf>
    <xf numFmtId="0" fontId="57" fillId="3" borderId="1" xfId="0" applyFont="1" applyFill="1" applyBorder="1" applyAlignment="1">
      <alignment horizontal="left" vertical="center"/>
    </xf>
    <xf numFmtId="199" fontId="57" fillId="3" borderId="1" xfId="0" applyNumberFormat="1" applyFont="1" applyFill="1" applyBorder="1" applyAlignment="1">
      <alignment horizontal="center" vertical="center"/>
    </xf>
    <xf numFmtId="0" fontId="57" fillId="3" borderId="1" xfId="0" applyFont="1" applyFill="1" applyBorder="1" applyAlignment="1">
      <alignment vertical="center"/>
    </xf>
    <xf numFmtId="0" fontId="53" fillId="3" borderId="1" xfId="0" applyFont="1" applyFill="1" applyBorder="1" applyAlignment="1">
      <alignment vertical="center"/>
    </xf>
    <xf numFmtId="199" fontId="1" fillId="3" borderId="1" xfId="649" applyNumberFormat="1" applyFont="1" applyFill="1" applyBorder="1" applyAlignment="1">
      <alignment horizontal="center" vertical="center"/>
    </xf>
    <xf numFmtId="199" fontId="56" fillId="3" borderId="1" xfId="649" applyNumberFormat="1" applyFont="1" applyFill="1" applyBorder="1" applyAlignment="1">
      <alignment horizontal="center" vertical="center"/>
    </xf>
    <xf numFmtId="0" fontId="56" fillId="3" borderId="1" xfId="0" applyFont="1" applyFill="1" applyBorder="1" applyAlignment="1">
      <alignment horizontal="center" vertical="center"/>
    </xf>
    <xf numFmtId="0" fontId="0" fillId="0" borderId="0" xfId="0" applyAlignment="1">
      <alignment horizontal="center"/>
    </xf>
    <xf numFmtId="0" fontId="63" fillId="0" borderId="0" xfId="901" applyFont="1" applyFill="1" applyBorder="1" applyAlignment="1">
      <alignment horizontal="center" vertical="center" wrapText="1"/>
    </xf>
    <xf numFmtId="0" fontId="63" fillId="0" borderId="0" xfId="901" applyFont="1" applyFill="1" applyBorder="1" applyAlignment="1">
      <alignment horizontal="center" vertical="center"/>
    </xf>
    <xf numFmtId="199" fontId="57" fillId="3" borderId="1" xfId="649" applyNumberFormat="1" applyFont="1" applyFill="1" applyBorder="1" applyAlignment="1">
      <alignment horizontal="center" vertical="center"/>
    </xf>
    <xf numFmtId="199" fontId="64" fillId="3" borderId="1" xfId="649" applyNumberFormat="1" applyFont="1" applyFill="1" applyBorder="1" applyAlignment="1">
      <alignment horizontal="center" vertical="center"/>
    </xf>
    <xf numFmtId="0" fontId="53" fillId="0" borderId="0" xfId="552" applyFont="1" applyFill="1" applyBorder="1" applyAlignment="1" applyProtection="1">
      <alignment vertical="center"/>
      <protection locked="0"/>
    </xf>
    <xf numFmtId="0" fontId="53" fillId="0" borderId="0" xfId="552" applyFont="1" applyFill="1" applyBorder="1" applyAlignment="1" applyProtection="1">
      <alignment horizontal="right" vertical="center"/>
      <protection locked="0"/>
    </xf>
    <xf numFmtId="10" fontId="53" fillId="0" borderId="0" xfId="552" applyNumberFormat="1" applyFont="1" applyFill="1" applyBorder="1" applyAlignment="1" applyProtection="1">
      <alignment horizontal="center" vertical="center"/>
      <protection locked="0"/>
    </xf>
    <xf numFmtId="0" fontId="65" fillId="2" borderId="0" xfId="997" applyFont="1" applyFill="1" applyAlignment="1">
      <alignment horizontal="center" vertical="center" wrapText="1"/>
    </xf>
    <xf numFmtId="0" fontId="65" fillId="2" borderId="0" xfId="997" applyFont="1" applyFill="1" applyAlignment="1">
      <alignment horizontal="right" vertical="center"/>
    </xf>
    <xf numFmtId="10" fontId="65" fillId="2" borderId="0" xfId="997" applyNumberFormat="1" applyFont="1" applyFill="1" applyAlignment="1">
      <alignment horizontal="center" vertical="center"/>
    </xf>
    <xf numFmtId="201" fontId="53" fillId="0" borderId="0" xfId="552" applyNumberFormat="1" applyFont="1" applyFill="1" applyBorder="1" applyAlignment="1" applyProtection="1">
      <alignment horizontal="right" vertical="center"/>
      <protection locked="0"/>
    </xf>
    <xf numFmtId="10" fontId="66" fillId="0" borderId="0" xfId="552" applyNumberFormat="1" applyFont="1" applyFill="1" applyBorder="1" applyAlignment="1" applyProtection="1">
      <alignment horizontal="center" vertical="center"/>
      <protection locked="0"/>
    </xf>
    <xf numFmtId="201" fontId="24" fillId="2" borderId="1" xfId="997" applyNumberFormat="1" applyFont="1" applyFill="1" applyBorder="1" applyAlignment="1">
      <alignment horizontal="center" vertical="center" wrapText="1"/>
    </xf>
    <xf numFmtId="10" fontId="24" fillId="2" borderId="1" xfId="997"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left" vertical="center"/>
      <protection locked="0"/>
    </xf>
    <xf numFmtId="199" fontId="40" fillId="0" borderId="1" xfId="552" applyNumberFormat="1" applyFont="1" applyFill="1" applyBorder="1" applyAlignment="1" applyProtection="1">
      <alignment horizontal="center" vertical="center"/>
    </xf>
    <xf numFmtId="10" fontId="40" fillId="0" borderId="1" xfId="552" applyNumberFormat="1" applyFont="1" applyFill="1" applyBorder="1" applyAlignment="1" applyProtection="1">
      <alignment horizontal="center" vertical="center"/>
    </xf>
    <xf numFmtId="49" fontId="26" fillId="0" borderId="1" xfId="0" applyNumberFormat="1" applyFont="1" applyFill="1" applyBorder="1" applyAlignment="1" applyProtection="1">
      <alignment horizontal="left" vertical="center"/>
      <protection locked="0"/>
    </xf>
    <xf numFmtId="199" fontId="26" fillId="0" borderId="13" xfId="552" applyNumberFormat="1" applyFont="1" applyFill="1" applyBorder="1" applyAlignment="1" applyProtection="1">
      <alignment horizontal="center" vertical="center"/>
      <protection locked="0"/>
    </xf>
    <xf numFmtId="199" fontId="67" fillId="0" borderId="3" xfId="0" applyNumberFormat="1" applyFont="1" applyFill="1" applyBorder="1" applyAlignment="1">
      <alignment horizontal="center" vertical="center"/>
    </xf>
    <xf numFmtId="10" fontId="26" fillId="0" borderId="1" xfId="552"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vertical="center"/>
      <protection locked="0"/>
    </xf>
    <xf numFmtId="49" fontId="40" fillId="0" borderId="1" xfId="0"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left" vertical="center" wrapText="1"/>
      <protection locked="0"/>
    </xf>
    <xf numFmtId="199" fontId="26" fillId="0" borderId="1" xfId="552" applyNumberFormat="1" applyFont="1" applyFill="1" applyBorder="1" applyAlignment="1" applyProtection="1">
      <alignment horizontal="center" vertical="center"/>
    </xf>
    <xf numFmtId="10" fontId="26" fillId="0" borderId="1" xfId="552" applyNumberFormat="1" applyFont="1" applyFill="1" applyBorder="1" applyAlignment="1" applyProtection="1">
      <alignment horizontal="center" vertical="center"/>
    </xf>
    <xf numFmtId="199" fontId="26" fillId="0" borderId="1" xfId="552" applyNumberFormat="1" applyFont="1" applyFill="1" applyBorder="1" applyAlignment="1" applyProtection="1">
      <alignment horizontal="center" vertical="center"/>
      <protection locked="0"/>
    </xf>
    <xf numFmtId="199" fontId="40" fillId="0" borderId="13" xfId="552" applyNumberFormat="1" applyFont="1" applyFill="1" applyBorder="1" applyAlignment="1" applyProtection="1">
      <alignment horizontal="center" vertical="center"/>
      <protection locked="0"/>
    </xf>
    <xf numFmtId="10" fontId="40" fillId="0" borderId="13" xfId="552" applyNumberFormat="1" applyFont="1" applyFill="1" applyBorder="1" applyAlignment="1" applyProtection="1">
      <alignment horizontal="center" vertical="center"/>
      <protection locked="0"/>
    </xf>
    <xf numFmtId="10" fontId="40" fillId="0" borderId="1" xfId="552"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horizontal="left" vertical="center" indent="2"/>
      <protection locked="0"/>
    </xf>
    <xf numFmtId="199" fontId="40" fillId="0" borderId="1" xfId="552" applyNumberFormat="1" applyFont="1" applyFill="1" applyBorder="1" applyAlignment="1" applyProtection="1">
      <alignment horizontal="center" vertical="center"/>
      <protection locked="0"/>
    </xf>
    <xf numFmtId="49" fontId="40" fillId="0" borderId="15" xfId="0" applyNumberFormat="1" applyFont="1" applyFill="1" applyBorder="1" applyAlignment="1" applyProtection="1">
      <alignment horizontal="left" vertical="center"/>
      <protection locked="0"/>
    </xf>
    <xf numFmtId="49" fontId="26" fillId="0" borderId="14" xfId="0" applyNumberFormat="1" applyFont="1" applyFill="1" applyBorder="1" applyAlignment="1" applyProtection="1">
      <alignment horizontal="left" vertical="center" indent="2"/>
      <protection locked="0"/>
    </xf>
    <xf numFmtId="49" fontId="40" fillId="0" borderId="1" xfId="0" applyNumberFormat="1" applyFont="1" applyFill="1" applyBorder="1" applyAlignment="1" applyProtection="1">
      <alignment vertical="center"/>
      <protection locked="0"/>
    </xf>
    <xf numFmtId="49" fontId="26" fillId="0" borderId="1" xfId="1335" applyNumberFormat="1" applyFont="1" applyFill="1" applyBorder="1" applyAlignment="1" applyProtection="1">
      <alignment vertical="center" wrapText="1"/>
      <protection locked="0"/>
    </xf>
    <xf numFmtId="49" fontId="40" fillId="0" borderId="1" xfId="1335" applyNumberFormat="1" applyFont="1" applyFill="1" applyBorder="1" applyAlignment="1" applyProtection="1">
      <alignment vertical="center" wrapText="1"/>
      <protection locked="0"/>
    </xf>
    <xf numFmtId="49" fontId="26" fillId="0" borderId="1" xfId="1335" applyNumberFormat="1" applyFont="1" applyFill="1" applyBorder="1" applyAlignment="1" applyProtection="1">
      <alignment horizontal="left" vertical="center" wrapText="1" indent="2"/>
      <protection locked="0"/>
    </xf>
    <xf numFmtId="49" fontId="26" fillId="0" borderId="1" xfId="1335"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vertical="center" wrapText="1"/>
      <protection locked="0"/>
    </xf>
    <xf numFmtId="10" fontId="26" fillId="0" borderId="13" xfId="552" applyNumberFormat="1" applyFont="1" applyFill="1" applyBorder="1" applyAlignment="1" applyProtection="1">
      <alignment horizontal="center" vertical="center"/>
      <protection locked="0"/>
    </xf>
    <xf numFmtId="49" fontId="40" fillId="0" borderId="1" xfId="1335" applyNumberFormat="1" applyFont="1" applyFill="1" applyBorder="1" applyAlignment="1" applyProtection="1">
      <alignment horizontal="left" vertical="center" wrapText="1"/>
      <protection locked="0"/>
    </xf>
    <xf numFmtId="199" fontId="26" fillId="0" borderId="1" xfId="1335" applyNumberFormat="1" applyFont="1" applyFill="1" applyBorder="1" applyAlignment="1" applyProtection="1">
      <alignment horizontal="center" vertical="center" wrapText="1"/>
      <protection locked="0"/>
    </xf>
    <xf numFmtId="10" fontId="5" fillId="0" borderId="1" xfId="0" applyNumberFormat="1" applyFont="1" applyFill="1" applyBorder="1" applyAlignment="1" applyProtection="1">
      <alignment horizontal="center" vertical="center"/>
    </xf>
    <xf numFmtId="0" fontId="40" fillId="0" borderId="0" xfId="552" applyFont="1" applyFill="1" applyBorder="1" applyAlignment="1" applyProtection="1">
      <alignment horizontal="left" vertical="center"/>
      <protection locked="0"/>
    </xf>
    <xf numFmtId="199" fontId="40" fillId="0" borderId="1" xfId="1335" applyNumberFormat="1" applyFont="1" applyFill="1" applyBorder="1" applyAlignment="1" applyProtection="1">
      <alignment horizontal="center" vertical="center" wrapText="1"/>
      <protection locked="0"/>
    </xf>
    <xf numFmtId="199" fontId="68" fillId="0" borderId="3" xfId="0" applyNumberFormat="1" applyFont="1" applyFill="1" applyBorder="1" applyAlignment="1">
      <alignment horizontal="center" vertical="center"/>
    </xf>
    <xf numFmtId="199" fontId="68" fillId="0" borderId="18" xfId="0" applyNumberFormat="1" applyFont="1" applyFill="1" applyBorder="1" applyAlignment="1">
      <alignment horizontal="center" vertical="center"/>
    </xf>
    <xf numFmtId="199" fontId="67" fillId="0" borderId="18" xfId="0" applyNumberFormat="1" applyFont="1" applyFill="1" applyBorder="1" applyAlignment="1">
      <alignment horizontal="center" vertical="center"/>
    </xf>
    <xf numFmtId="199" fontId="5" fillId="0" borderId="1" xfId="0" applyNumberFormat="1" applyFont="1" applyFill="1" applyBorder="1" applyAlignment="1" applyProtection="1">
      <alignment horizontal="center" vertical="center"/>
    </xf>
    <xf numFmtId="49" fontId="40" fillId="0" borderId="15" xfId="1335" applyNumberFormat="1" applyFont="1" applyFill="1" applyBorder="1" applyAlignment="1" applyProtection="1">
      <alignment horizontal="left" vertical="center" wrapText="1"/>
      <protection locked="0"/>
    </xf>
    <xf numFmtId="199" fontId="40" fillId="0" borderId="7" xfId="552" applyNumberFormat="1" applyFont="1" applyFill="1" applyBorder="1" applyAlignment="1" applyProtection="1">
      <alignment horizontal="center" vertical="center"/>
      <protection locked="0"/>
    </xf>
    <xf numFmtId="199" fontId="26" fillId="0" borderId="1" xfId="0" applyNumberFormat="1" applyFont="1" applyFill="1" applyBorder="1" applyAlignment="1">
      <alignment horizontal="center" vertical="center"/>
    </xf>
    <xf numFmtId="0" fontId="40" fillId="0" borderId="1" xfId="552" applyFont="1" applyFill="1" applyBorder="1" applyAlignment="1" applyProtection="1">
      <alignment horizontal="center" vertical="center"/>
      <protection locked="0"/>
    </xf>
    <xf numFmtId="0" fontId="26" fillId="0" borderId="1" xfId="552" applyFont="1" applyFill="1" applyBorder="1" applyAlignment="1" applyProtection="1">
      <alignment horizontal="left" vertical="center"/>
      <protection locked="0"/>
    </xf>
    <xf numFmtId="0" fontId="24" fillId="0" borderId="0" xfId="997" applyFont="1" applyFill="1" applyAlignment="1">
      <alignment horizontal="center" vertical="center" wrapText="1"/>
    </xf>
    <xf numFmtId="0" fontId="26" fillId="2" borderId="0" xfId="552" applyFill="1">
      <alignment vertical="center"/>
    </xf>
    <xf numFmtId="0" fontId="26" fillId="0" borderId="0" xfId="552" applyFill="1">
      <alignment vertical="center"/>
    </xf>
    <xf numFmtId="0" fontId="25" fillId="0" borderId="0" xfId="997" applyFont="1" applyFill="1" applyAlignment="1">
      <alignment horizontal="left" vertical="center"/>
    </xf>
    <xf numFmtId="201" fontId="25" fillId="0" borderId="0" xfId="997" applyNumberFormat="1" applyFont="1" applyFill="1" applyBorder="1" applyAlignment="1">
      <alignment horizontal="right" vertical="center"/>
    </xf>
    <xf numFmtId="0" fontId="24" fillId="0" borderId="1" xfId="997" applyFont="1" applyFill="1" applyBorder="1" applyAlignment="1" applyProtection="1">
      <alignment horizontal="center" vertical="center" wrapText="1"/>
    </xf>
    <xf numFmtId="199" fontId="24" fillId="0" borderId="1" xfId="997" applyNumberFormat="1" applyFont="1" applyFill="1" applyBorder="1" applyAlignment="1" applyProtection="1">
      <alignment horizontal="center" vertical="center" wrapText="1"/>
    </xf>
    <xf numFmtId="0" fontId="40" fillId="0" borderId="1" xfId="552" applyNumberFormat="1" applyFont="1" applyFill="1" applyBorder="1" applyAlignment="1" applyProtection="1">
      <alignment vertical="center"/>
    </xf>
    <xf numFmtId="199" fontId="24" fillId="0" borderId="1" xfId="0" applyNumberFormat="1" applyFont="1" applyFill="1" applyBorder="1" applyAlignment="1" applyProtection="1">
      <alignment horizontal="center" vertical="center"/>
      <protection locked="0"/>
    </xf>
    <xf numFmtId="0" fontId="26" fillId="0" borderId="1" xfId="552" applyFill="1" applyBorder="1" applyAlignment="1" applyProtection="1">
      <alignment horizontal="left" vertical="center"/>
    </xf>
    <xf numFmtId="199" fontId="25" fillId="0" borderId="1" xfId="0" applyNumberFormat="1" applyFont="1" applyFill="1" applyBorder="1" applyAlignment="1" applyProtection="1">
      <alignment horizontal="center" vertical="center"/>
      <protection locked="0"/>
    </xf>
    <xf numFmtId="0" fontId="26" fillId="0" borderId="1" xfId="552" applyFont="1" applyFill="1" applyBorder="1" applyAlignment="1" applyProtection="1">
      <alignment horizontal="left" vertical="center"/>
    </xf>
    <xf numFmtId="0" fontId="26" fillId="0" borderId="1" xfId="552" applyNumberFormat="1" applyFont="1" applyFill="1" applyBorder="1" applyAlignment="1" applyProtection="1">
      <alignment vertical="center"/>
    </xf>
    <xf numFmtId="0" fontId="40" fillId="0" borderId="1" xfId="552" applyFont="1" applyFill="1" applyBorder="1" applyAlignment="1" applyProtection="1">
      <alignment horizontal="left" vertical="center"/>
    </xf>
    <xf numFmtId="0" fontId="40" fillId="0" borderId="1" xfId="552" applyFont="1" applyFill="1" applyBorder="1" applyAlignment="1" applyProtection="1">
      <alignment horizontal="center" vertical="center"/>
    </xf>
    <xf numFmtId="187" fontId="24" fillId="0" borderId="1" xfId="462" applyNumberFormat="1" applyFont="1" applyFill="1" applyBorder="1" applyAlignment="1" applyProtection="1">
      <alignment horizontal="center" vertical="center" wrapText="1"/>
      <protection locked="0"/>
    </xf>
    <xf numFmtId="187" fontId="24" fillId="0" borderId="1" xfId="997" applyNumberFormat="1" applyFont="1" applyFill="1" applyBorder="1" applyAlignment="1" applyProtection="1">
      <alignment horizontal="center" vertical="center" wrapText="1"/>
      <protection locked="0"/>
    </xf>
    <xf numFmtId="187" fontId="25" fillId="0" borderId="1" xfId="997" applyNumberFormat="1" applyFont="1" applyFill="1" applyBorder="1" applyAlignment="1" applyProtection="1">
      <alignment horizontal="center" vertical="center" wrapText="1"/>
      <protection locked="0"/>
    </xf>
    <xf numFmtId="187" fontId="24" fillId="0" borderId="1" xfId="552" applyNumberFormat="1" applyFont="1" applyFill="1" applyBorder="1" applyAlignment="1" applyProtection="1">
      <alignment horizontal="center" vertical="center" wrapText="1"/>
      <protection locked="0"/>
    </xf>
    <xf numFmtId="187" fontId="25" fillId="0" borderId="1" xfId="552" applyNumberFormat="1" applyFont="1" applyFill="1" applyBorder="1" applyAlignment="1" applyProtection="1">
      <alignment horizontal="center" vertical="center" wrapText="1"/>
      <protection locked="0"/>
    </xf>
    <xf numFmtId="187" fontId="25" fillId="0" borderId="1" xfId="462" applyNumberFormat="1" applyFont="1" applyFill="1" applyBorder="1" applyAlignment="1" applyProtection="1">
      <alignment horizontal="center" vertical="center" wrapText="1"/>
      <protection locked="0"/>
    </xf>
    <xf numFmtId="199" fontId="26" fillId="2" borderId="1" xfId="997" applyNumberFormat="1" applyFill="1" applyBorder="1" applyAlignment="1" applyProtection="1">
      <alignment horizontal="center" vertical="center"/>
    </xf>
    <xf numFmtId="0" fontId="26" fillId="0" borderId="1" xfId="552" applyFont="1" applyFill="1" applyBorder="1" applyAlignment="1" applyProtection="1">
      <alignment horizontal="left" vertical="center" wrapText="1"/>
    </xf>
    <xf numFmtId="0" fontId="26" fillId="3" borderId="1" xfId="552" applyFont="1" applyFill="1" applyBorder="1" applyAlignment="1" applyProtection="1">
      <alignment horizontal="left" vertical="center"/>
    </xf>
    <xf numFmtId="199" fontId="40" fillId="2" borderId="1" xfId="997" applyNumberFormat="1" applyFont="1" applyFill="1" applyBorder="1" applyAlignment="1" applyProtection="1">
      <alignment horizontal="center" vertical="center"/>
    </xf>
    <xf numFmtId="0" fontId="40" fillId="0" borderId="1" xfId="552" applyFont="1" applyFill="1" applyBorder="1" applyAlignment="1" applyProtection="1">
      <alignment horizontal="distributed" vertical="center" indent="2"/>
    </xf>
    <xf numFmtId="199" fontId="26" fillId="0" borderId="0" xfId="997" applyNumberFormat="1" applyFill="1" applyAlignment="1">
      <alignment horizontal="center" vertical="center"/>
    </xf>
    <xf numFmtId="199" fontId="12" fillId="0" borderId="0" xfId="997" applyNumberFormat="1" applyFont="1" applyFill="1" applyAlignment="1">
      <alignment horizontal="center" vertical="center"/>
    </xf>
    <xf numFmtId="0" fontId="0" fillId="0" borderId="0" xfId="997" applyFont="1" applyFill="1">
      <alignment vertical="center"/>
    </xf>
    <xf numFmtId="199" fontId="54" fillId="0" borderId="0" xfId="997" applyNumberFormat="1" applyFont="1" applyFill="1" applyAlignment="1">
      <alignment horizontal="center" vertical="center"/>
    </xf>
    <xf numFmtId="201" fontId="24" fillId="0" borderId="6" xfId="997" applyNumberFormat="1" applyFont="1" applyFill="1" applyBorder="1" applyAlignment="1">
      <alignment horizontal="center" vertical="center" wrapText="1"/>
    </xf>
    <xf numFmtId="0" fontId="24" fillId="0" borderId="1" xfId="997" applyFont="1" applyFill="1" applyBorder="1" applyAlignment="1">
      <alignment horizontal="center" vertical="center" wrapText="1"/>
    </xf>
    <xf numFmtId="0" fontId="25" fillId="0" borderId="12" xfId="997" applyFont="1" applyFill="1" applyBorder="1" applyAlignment="1">
      <alignment horizontal="left" vertical="center"/>
    </xf>
    <xf numFmtId="199" fontId="25" fillId="0" borderId="1" xfId="29" applyNumberFormat="1" applyFont="1" applyFill="1" applyBorder="1" applyAlignment="1" applyProtection="1">
      <alignment horizontal="center" vertical="center" wrapText="1"/>
      <protection locked="0"/>
    </xf>
    <xf numFmtId="49" fontId="53" fillId="0" borderId="1" xfId="1335" applyNumberFormat="1" applyFont="1" applyFill="1" applyBorder="1" applyAlignment="1" applyProtection="1">
      <alignment horizontal="left" vertical="center" wrapText="1"/>
      <protection locked="0"/>
    </xf>
    <xf numFmtId="199" fontId="24" fillId="0" borderId="1" xfId="29" applyNumberFormat="1" applyFont="1" applyFill="1" applyBorder="1" applyAlignment="1" applyProtection="1">
      <alignment horizontal="center" vertical="center" wrapText="1"/>
      <protection locked="0"/>
    </xf>
    <xf numFmtId="0" fontId="24" fillId="0" borderId="12" xfId="997" applyFont="1" applyFill="1" applyBorder="1" applyAlignment="1">
      <alignment horizontal="distributed" vertical="center"/>
    </xf>
    <xf numFmtId="0" fontId="40" fillId="0" borderId="1" xfId="552" applyFont="1" applyFill="1" applyBorder="1" applyAlignment="1" applyProtection="1">
      <alignment horizontal="left" vertical="center"/>
      <protection locked="0"/>
    </xf>
    <xf numFmtId="0" fontId="24" fillId="0" borderId="12" xfId="997" applyFont="1" applyFill="1" applyBorder="1" applyAlignment="1">
      <alignment horizontal="left" vertical="center"/>
    </xf>
    <xf numFmtId="0" fontId="25" fillId="0" borderId="12" xfId="997" applyNumberFormat="1" applyFont="1" applyFill="1" applyBorder="1" applyAlignment="1">
      <alignment horizontal="left" vertical="center"/>
    </xf>
    <xf numFmtId="0" fontId="25" fillId="0" borderId="12" xfId="552" applyFont="1" applyFill="1" applyBorder="1" applyAlignment="1">
      <alignment horizontal="left" vertical="center"/>
    </xf>
    <xf numFmtId="201" fontId="25" fillId="0" borderId="1" xfId="552" applyNumberFormat="1" applyFont="1" applyFill="1" applyBorder="1" applyAlignment="1" applyProtection="1">
      <alignment horizontal="center" vertical="center" wrapText="1"/>
      <protection locked="0"/>
    </xf>
    <xf numFmtId="199" fontId="26" fillId="0" borderId="1" xfId="997" applyNumberFormat="1" applyFill="1" applyBorder="1" applyAlignment="1">
      <alignment horizontal="center" vertical="center"/>
    </xf>
    <xf numFmtId="199" fontId="40" fillId="0" borderId="1" xfId="997" applyNumberFormat="1" applyFont="1" applyFill="1" applyBorder="1" applyAlignment="1">
      <alignment horizontal="center" vertical="center"/>
    </xf>
    <xf numFmtId="0" fontId="24" fillId="2" borderId="0" xfId="997" applyFont="1" applyFill="1" applyAlignment="1" applyProtection="1">
      <alignment horizontal="center" vertical="center" wrapText="1"/>
    </xf>
    <xf numFmtId="0" fontId="25" fillId="2" borderId="0" xfId="997" applyFont="1" applyFill="1" applyProtection="1">
      <alignment vertical="center"/>
    </xf>
    <xf numFmtId="0" fontId="26" fillId="2" borderId="0" xfId="552" applyFill="1" applyProtection="1">
      <alignment vertical="center"/>
    </xf>
    <xf numFmtId="0" fontId="26" fillId="2" borderId="0" xfId="997" applyFill="1" applyProtection="1">
      <alignment vertical="center"/>
    </xf>
    <xf numFmtId="199" fontId="26" fillId="2" borderId="0" xfId="997" applyNumberFormat="1" applyFill="1" applyProtection="1">
      <alignment vertical="center"/>
    </xf>
    <xf numFmtId="201" fontId="26" fillId="2" borderId="0" xfId="997" applyNumberFormat="1" applyFill="1" applyAlignment="1" applyProtection="1">
      <alignment horizontal="center" vertical="center"/>
    </xf>
    <xf numFmtId="0" fontId="0" fillId="0" borderId="0" xfId="0" applyAlignment="1" applyProtection="1"/>
    <xf numFmtId="0" fontId="69" fillId="2" borderId="0" xfId="997" applyFont="1" applyFill="1" applyProtection="1">
      <alignment vertical="center"/>
    </xf>
    <xf numFmtId="0" fontId="12" fillId="0" borderId="0" xfId="997" applyFont="1" applyFill="1" applyAlignment="1" applyProtection="1">
      <alignment horizontal="center" vertical="center"/>
    </xf>
    <xf numFmtId="199" fontId="12" fillId="0" borderId="0" xfId="997" applyNumberFormat="1" applyFont="1" applyFill="1" applyAlignment="1" applyProtection="1">
      <alignment horizontal="center" vertical="center"/>
    </xf>
    <xf numFmtId="0" fontId="25" fillId="0" borderId="0" xfId="997" applyFont="1" applyFill="1" applyAlignment="1" applyProtection="1">
      <alignment horizontal="left" vertical="center"/>
    </xf>
    <xf numFmtId="199" fontId="54" fillId="0" borderId="0" xfId="997" applyNumberFormat="1" applyFont="1" applyFill="1" applyProtection="1">
      <alignment vertical="center"/>
    </xf>
    <xf numFmtId="199" fontId="26" fillId="0" borderId="0" xfId="997" applyNumberFormat="1" applyFill="1" applyProtection="1">
      <alignment vertical="center"/>
    </xf>
    <xf numFmtId="201" fontId="25" fillId="0" borderId="0" xfId="997" applyNumberFormat="1" applyFont="1" applyFill="1" applyBorder="1" applyAlignment="1" applyProtection="1">
      <alignment horizontal="center" vertical="center"/>
    </xf>
    <xf numFmtId="0" fontId="70" fillId="2" borderId="0" xfId="552" applyFont="1" applyFill="1" applyProtection="1">
      <alignment vertical="center"/>
    </xf>
    <xf numFmtId="0" fontId="1" fillId="0" borderId="0" xfId="0" applyFont="1" applyFill="1" applyBorder="1" applyAlignment="1">
      <alignment horizontal="center" vertical="center"/>
    </xf>
    <xf numFmtId="0" fontId="71" fillId="0" borderId="0" xfId="0" applyFont="1" applyFill="1" applyBorder="1" applyAlignment="1">
      <alignment horizontal="center" vertical="center"/>
    </xf>
    <xf numFmtId="0" fontId="6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cellXfs>
  <cellStyles count="1336">
    <cellStyle name="常规" xfId="0" builtinId="0"/>
    <cellStyle name="货币[0]" xfId="1" builtinId="7"/>
    <cellStyle name="常规 435" xfId="2"/>
    <cellStyle name="常规 440" xfId="3"/>
    <cellStyle name="链接单元格 5" xfId="4"/>
    <cellStyle name="20% - 强调文字颜色 3" xfId="5" builtinId="38"/>
    <cellStyle name="货币" xfId="6" builtinId="4"/>
    <cellStyle name="_ET_STYLE_NoName_00__Book1_1 2 2 2" xfId="7"/>
    <cellStyle name="部门 4" xfId="8"/>
    <cellStyle name="常规 2 2 4" xfId="9"/>
    <cellStyle name="输入" xfId="10" builtinId="20"/>
    <cellStyle name="强调文字颜色 2 3 2" xfId="11"/>
    <cellStyle name="Accent5 9" xfId="12"/>
    <cellStyle name="汇总 6" xfId="13"/>
    <cellStyle name="百分比 2 8 2" xfId="14"/>
    <cellStyle name="Accent1 5" xfId="15"/>
    <cellStyle name="args.style" xfId="16"/>
    <cellStyle name="好 3 2 2" xfId="17"/>
    <cellStyle name="_Book1_2 2" xfId="18"/>
    <cellStyle name="常规 3 2 3 2" xfId="19"/>
    <cellStyle name="Accent2 - 20% 2" xfId="20"/>
    <cellStyle name="适中 5 2" xfId="21"/>
    <cellStyle name="常规 3 4 3" xfId="22"/>
    <cellStyle name="Accent2 - 40%" xfId="23"/>
    <cellStyle name="千位分隔[0]" xfId="24" builtinId="6"/>
    <cellStyle name="常规 26 2" xfId="25"/>
    <cellStyle name="40% - 强调文字颜色 3" xfId="26" builtinId="39"/>
    <cellStyle name="差" xfId="27" builtinId="27"/>
    <cellStyle name="常规 7 3" xfId="28"/>
    <cellStyle name="千位分隔" xfId="29" builtinId="3"/>
    <cellStyle name="60% - 强调文字颜色 3" xfId="30" builtinId="40"/>
    <cellStyle name="Accent6 4" xfId="31"/>
    <cellStyle name="日期" xfId="32"/>
    <cellStyle name="60% - 强调文字颜色 6 3 2" xfId="33"/>
    <cellStyle name="Accent2 - 60%" xfId="34"/>
    <cellStyle name="超链接" xfId="35" builtinId="8"/>
    <cellStyle name="好_0605石屏县 2 2" xfId="36"/>
    <cellStyle name="Input [yellow] 4" xfId="37"/>
    <cellStyle name="百分比" xfId="38" builtinId="5"/>
    <cellStyle name="60% - 强调文字颜色 4 2 2 2" xfId="39"/>
    <cellStyle name="好_2007年地州资金往来对账表 3" xfId="40"/>
    <cellStyle name="已访问的超链接" xfId="41" builtinId="9"/>
    <cellStyle name="差_Book1 2" xfId="42"/>
    <cellStyle name="Accent4 5" xfId="43"/>
    <cellStyle name="_ET_STYLE_NoName_00__Sheet3" xfId="44"/>
    <cellStyle name="60% - 强调文字颜色 2 3" xfId="45"/>
    <cellStyle name="注释" xfId="46" builtinId="10"/>
    <cellStyle name="常规 6" xfId="47"/>
    <cellStyle name="60% - 强调文字颜色 2" xfId="48" builtinId="36"/>
    <cellStyle name="Accent5 - 60% 2 2" xfId="49"/>
    <cellStyle name="Accent6 3" xfId="50"/>
    <cellStyle name="标题 4" xfId="51" builtinId="19"/>
    <cellStyle name="Accent3 4 2" xfId="52"/>
    <cellStyle name="百分比 7" xfId="53"/>
    <cellStyle name="解释性文本 2 2" xfId="54"/>
    <cellStyle name="常规 6 5" xfId="55"/>
    <cellStyle name="常规 4 2 2 3" xfId="56"/>
    <cellStyle name="警告文本" xfId="57" builtinId="11"/>
    <cellStyle name="常规 5 2" xfId="58"/>
    <cellStyle name="60% - 强调文字颜色 2 2 2" xfId="59"/>
    <cellStyle name="标题" xfId="60" builtinId="15"/>
    <cellStyle name="Accent1 - 60% 2 2" xfId="61"/>
    <cellStyle name="标题 1 5 2" xfId="62"/>
    <cellStyle name="解释性文本" xfId="63" builtinId="53"/>
    <cellStyle name="标题 1" xfId="64" builtinId="16"/>
    <cellStyle name="百分比 4" xfId="65"/>
    <cellStyle name="常规 5 2 2" xfId="66"/>
    <cellStyle name="差 7" xfId="67"/>
    <cellStyle name="0,0_x000d__x000a_NA_x000d__x000a_" xfId="68"/>
    <cellStyle name="60% - 强调文字颜色 2 2 2 2" xfId="69"/>
    <cellStyle name="标题 2" xfId="70" builtinId="17"/>
    <cellStyle name="百分比 5" xfId="71"/>
    <cellStyle name="Accent4 2 2" xfId="72"/>
    <cellStyle name="60% - 强调文字颜色 1" xfId="73" builtinId="32"/>
    <cellStyle name="Accent6 2" xfId="74"/>
    <cellStyle name="标题 3" xfId="75" builtinId="18"/>
    <cellStyle name="百分比 6" xfId="76"/>
    <cellStyle name="60% - 强调文字颜色 4" xfId="77" builtinId="44"/>
    <cellStyle name="Accent6 5" xfId="78"/>
    <cellStyle name="输出" xfId="79" builtinId="21"/>
    <cellStyle name="计算" xfId="80" builtinId="22"/>
    <cellStyle name="40% - 强调文字颜色 4 2" xfId="81"/>
    <cellStyle name="检查单元格" xfId="82" builtinId="23"/>
    <cellStyle name="20% - 强调文字颜色 6" xfId="83" builtinId="50"/>
    <cellStyle name="常规 8 3" xfId="84"/>
    <cellStyle name="常规 443" xfId="85"/>
    <cellStyle name="常规 2 2 2 5" xfId="86"/>
    <cellStyle name="强调文字颜色 2" xfId="87" builtinId="33"/>
    <cellStyle name="标题 4 5 3" xfId="88"/>
    <cellStyle name="PSHeading 4" xfId="89"/>
    <cellStyle name="链接单元格" xfId="90" builtinId="24"/>
    <cellStyle name="差_0605石屏" xfId="91"/>
    <cellStyle name="汇总" xfId="92" builtinId="25"/>
    <cellStyle name="60% - 强调文字颜色 4 2 3" xfId="93"/>
    <cellStyle name="好" xfId="94" builtinId="26"/>
    <cellStyle name="输出 3 3" xfId="95"/>
    <cellStyle name="适中" xfId="96" builtinId="28"/>
    <cellStyle name="20% - 强调文字颜色 3 3" xfId="97"/>
    <cellStyle name="适中 8" xfId="98"/>
    <cellStyle name="20% - 强调文字颜色 5" xfId="99" builtinId="46"/>
    <cellStyle name="链接单元格 7" xfId="100"/>
    <cellStyle name="常规 8 2" xfId="101"/>
    <cellStyle name="常规 442" xfId="102"/>
    <cellStyle name="常规 2 2 2 4" xfId="103"/>
    <cellStyle name="强调文字颜色 1" xfId="104" builtinId="29"/>
    <cellStyle name="千位分隔 6 2" xfId="105"/>
    <cellStyle name="标题 4 5 2" xfId="106"/>
    <cellStyle name="编号 3 2" xfId="107"/>
    <cellStyle name="20% - 强调文字颜色 1" xfId="108" builtinId="30"/>
    <cellStyle name="链接单元格 3" xfId="109"/>
    <cellStyle name="常规 433" xfId="110"/>
    <cellStyle name="常规 428" xfId="111"/>
    <cellStyle name="40% - 强调文字颜色 1" xfId="112" builtinId="31"/>
    <cellStyle name="标题 5 4" xfId="113"/>
    <cellStyle name="Accent6 - 20% 2 2" xfId="114"/>
    <cellStyle name="汇总 3 3" xfId="115"/>
    <cellStyle name="20% - 强调文字颜色 2" xfId="116" builtinId="34"/>
    <cellStyle name="链接单元格 4" xfId="117"/>
    <cellStyle name="常规 434" xfId="118"/>
    <cellStyle name="常规 429" xfId="119"/>
    <cellStyle name="40% - 强调文字颜色 2" xfId="120" builtinId="35"/>
    <cellStyle name="差_11大理 2 2" xfId="121"/>
    <cellStyle name="强调文字颜色 3" xfId="122" builtinId="37"/>
    <cellStyle name="Accent2 - 40% 2" xfId="123"/>
    <cellStyle name="检查单元格 3 4" xfId="124"/>
    <cellStyle name="好_2008年地州对账表(国库资金）" xfId="125"/>
    <cellStyle name="Accent2 - 40% 3" xfId="126"/>
    <cellStyle name="PSChar" xfId="127"/>
    <cellStyle name="强调文字颜色 4" xfId="128" builtinId="41"/>
    <cellStyle name="20% - 强调文字颜色 4" xfId="129" builtinId="42"/>
    <cellStyle name="链接单元格 6" xfId="130"/>
    <cellStyle name="常规 441" xfId="131"/>
    <cellStyle name="常规 436" xfId="132"/>
    <cellStyle name="40% - 强调文字颜色 4" xfId="133" builtinId="43"/>
    <cellStyle name="强调文字颜色 5" xfId="134" builtinId="45"/>
    <cellStyle name="常规 2 5 3 2" xfId="135"/>
    <cellStyle name="60% - 强调文字颜色 5 2 2 2" xfId="136"/>
    <cellStyle name="40% - 强调文字颜色 5" xfId="137" builtinId="47"/>
    <cellStyle name="标题 1 4 2" xfId="138"/>
    <cellStyle name="60% - 强调文字颜色 5" xfId="139" builtinId="48"/>
    <cellStyle name="Accent6 6" xfId="140"/>
    <cellStyle name="强调文字颜色 6" xfId="141" builtinId="49"/>
    <cellStyle name="40% - 强调文字颜色 6" xfId="142" builtinId="51"/>
    <cellStyle name="_弱电系统设备配置报价清单" xfId="143"/>
    <cellStyle name="标题 1 4 3" xfId="144"/>
    <cellStyle name="60% - 强调文字颜色 6" xfId="145" builtinId="52"/>
    <cellStyle name="Accent6 7" xfId="146"/>
    <cellStyle name="_Book1_2 3" xfId="147"/>
    <cellStyle name="常规 2 12 2" xfId="148"/>
    <cellStyle name="Accent2 - 20% 3" xfId="149"/>
    <cellStyle name="适中 5 3" xfId="150"/>
    <cellStyle name="_ET_STYLE_NoName_00__Book1" xfId="151"/>
    <cellStyle name="_ET_STYLE_NoName_00_" xfId="152"/>
    <cellStyle name="_Book1_1" xfId="153"/>
    <cellStyle name="_20100326高清市院遂宁检察院1080P配置清单26日改" xfId="154"/>
    <cellStyle name="_Book1_2 2 2" xfId="155"/>
    <cellStyle name="Accent2 - 20% 2 2" xfId="156"/>
    <cellStyle name="百分比 2 2 4" xfId="157"/>
    <cellStyle name="_Book1_2 2 3" xfId="158"/>
    <cellStyle name="百分比 2 10 2" xfId="159"/>
    <cellStyle name="常规 2 5 4 2" xfId="160"/>
    <cellStyle name="百分比 2 2 5" xfId="161"/>
    <cellStyle name="_Book1_2 2 2 2" xfId="162"/>
    <cellStyle name="百分比 2 2 4 2" xfId="163"/>
    <cellStyle name="_Book1_3 2" xfId="164"/>
    <cellStyle name="超级链接 2 2" xfId="165"/>
    <cellStyle name="常规 2 7 2" xfId="166"/>
    <cellStyle name="_Book1" xfId="167"/>
    <cellStyle name="_Book1_2" xfId="168"/>
    <cellStyle name="常规 3 2 3" xfId="169"/>
    <cellStyle name="Accent2 - 20%" xfId="170"/>
    <cellStyle name="适中 5" xfId="171"/>
    <cellStyle name="差_2008年地州对账表(国库资金） 3" xfId="172"/>
    <cellStyle name="_Book1_2 3 2" xfId="173"/>
    <cellStyle name="常规 2 16" xfId="174"/>
    <cellStyle name="百分比 2 3 4" xfId="175"/>
    <cellStyle name="_Book1_2 4" xfId="176"/>
    <cellStyle name="_Book1_3" xfId="177"/>
    <cellStyle name="超级链接 2" xfId="178"/>
    <cellStyle name="Accent1 4 2" xfId="179"/>
    <cellStyle name="常规 2 3 3 2" xfId="180"/>
    <cellStyle name="_ET_STYLE_NoName_00__Book1_1" xfId="181"/>
    <cellStyle name="Accent5 - 60% 3" xfId="182"/>
    <cellStyle name="常规 2 3 3 2 2" xfId="183"/>
    <cellStyle name="_ET_STYLE_NoName_00__Book1_1 2" xfId="184"/>
    <cellStyle name="_ET_STYLE_NoName_00__Book1_1 2 2" xfId="185"/>
    <cellStyle name="Percent [2]" xfId="186"/>
    <cellStyle name="百分比 2 7 2" xfId="187"/>
    <cellStyle name="_ET_STYLE_NoName_00__Book1_1 2 3" xfId="188"/>
    <cellStyle name="标题 2 2 2 2" xfId="189"/>
    <cellStyle name="_ET_STYLE_NoName_00__Book1_1 3" xfId="190"/>
    <cellStyle name="_ET_STYLE_NoName_00__Book1_1 3 2" xfId="191"/>
    <cellStyle name="超级链接" xfId="192"/>
    <cellStyle name="Accent1 4" xfId="193"/>
    <cellStyle name="_ET_STYLE_NoName_00__Book1_1 4" xfId="194"/>
    <cellStyle name="_关闭破产企业已移交地方管理中小学校退休教师情况明细表(1)" xfId="195"/>
    <cellStyle name="Accent5 4" xfId="196"/>
    <cellStyle name="0,0_x005f_x000d__x005f_x000a_NA_x005f_x000d__x005f_x000a_" xfId="197"/>
    <cellStyle name="警告文本 4 2" xfId="198"/>
    <cellStyle name="20% - 强调文字颜色 1 2" xfId="199"/>
    <cellStyle name="链接单元格 3 2 2" xfId="200"/>
    <cellStyle name="常规 11 4" xfId="201"/>
    <cellStyle name="20% - 强调文字颜色 1 2 2" xfId="202"/>
    <cellStyle name="强调文字颜色 2 2 2 2" xfId="203"/>
    <cellStyle name="20% - 强调文字颜色 1 3" xfId="204"/>
    <cellStyle name="Accent1 - 20% 2" xfId="205"/>
    <cellStyle name="20% - 强调文字颜色 2 2" xfId="206"/>
    <cellStyle name="20% - 强调文字颜色 2 2 2" xfId="207"/>
    <cellStyle name="20% - 强调文字颜色 2 3" xfId="208"/>
    <cellStyle name="60% - 强调文字颜色 3 2 2 2" xfId="209"/>
    <cellStyle name="常规 3 2 5" xfId="210"/>
    <cellStyle name="20% - 强调文字颜色 3 2" xfId="211"/>
    <cellStyle name="适中 7" xfId="212"/>
    <cellStyle name="20% - 强调文字颜色 3 2 2" xfId="213"/>
    <cellStyle name="常规 3 3 5" xfId="214"/>
    <cellStyle name="20% - 强调文字颜色 4 2" xfId="215"/>
    <cellStyle name="Mon閠aire_!!!GO" xfId="216"/>
    <cellStyle name="常规 3 3 5 2" xfId="217"/>
    <cellStyle name="20% - 强调文字颜色 4 2 2" xfId="218"/>
    <cellStyle name="常规 3 3 6" xfId="219"/>
    <cellStyle name="20% - 强调文字颜色 4 3" xfId="220"/>
    <cellStyle name="Accent6 - 60% 2 2" xfId="221"/>
    <cellStyle name="20% - 强调文字颜色 5 2" xfId="222"/>
    <cellStyle name="20% - 强调文字颜色 5 2 2" xfId="223"/>
    <cellStyle name="20% - 强调文字颜色 5 3" xfId="224"/>
    <cellStyle name="20% - 强调文字颜色 6 2" xfId="225"/>
    <cellStyle name="20% - 强调文字颜色 6 2 2" xfId="226"/>
    <cellStyle name="Accent6 - 20% 3" xfId="227"/>
    <cellStyle name="20% - 强调文字颜色 6 3" xfId="228"/>
    <cellStyle name="解释性文本 3 2 2" xfId="229"/>
    <cellStyle name="40% - 强调文字颜色 1 2" xfId="230"/>
    <cellStyle name="常规 4 3 5" xfId="231"/>
    <cellStyle name="40% - 强调文字颜色 1 2 2" xfId="232"/>
    <cellStyle name="常规 9 2" xfId="233"/>
    <cellStyle name="40% - 强调文字颜色 1 3" xfId="234"/>
    <cellStyle name="Accent1" xfId="235"/>
    <cellStyle name="常规 2 3 2 4" xfId="236"/>
    <cellStyle name="40% - 强调文字颜色 2 2" xfId="237"/>
    <cellStyle name="常规 2 3 2 4 2" xfId="238"/>
    <cellStyle name="40% - 强调文字颜色 2 2 2" xfId="239"/>
    <cellStyle name="常规 2 3 2 5" xfId="240"/>
    <cellStyle name="40% - 强调文字颜色 2 3" xfId="241"/>
    <cellStyle name="常规 2 3 3 4" xfId="242"/>
    <cellStyle name="40% - 强调文字颜色 3 2" xfId="243"/>
    <cellStyle name="40% - 强调文字颜色 3 2 2" xfId="244"/>
    <cellStyle name="40% - 强调文字颜色 3 3" xfId="245"/>
    <cellStyle name="千位分隔 5" xfId="246"/>
    <cellStyle name="标题 4 4" xfId="247"/>
    <cellStyle name="40% - 强调文字颜色 4 2 2" xfId="248"/>
    <cellStyle name="40% - 强调文字颜色 4 3" xfId="249"/>
    <cellStyle name="计算 3 3" xfId="250"/>
    <cellStyle name="常规_2007年云南省向人大报送政府收支预算表格式编制过程表 3 2" xfId="251"/>
    <cellStyle name="Accent6 - 20% 2" xfId="252"/>
    <cellStyle name="好 2 3" xfId="253"/>
    <cellStyle name="40% - 强调文字颜色 5 2" xfId="254"/>
    <cellStyle name="40% - 强调文字颜色 5 2 2" xfId="255"/>
    <cellStyle name="60% - 强调文字颜色 4 3" xfId="256"/>
    <cellStyle name="计算 4 2 2" xfId="257"/>
    <cellStyle name="好 2 4" xfId="258"/>
    <cellStyle name="40% - 强调文字颜色 5 3" xfId="259"/>
    <cellStyle name="适中 2 2" xfId="260"/>
    <cellStyle name="百分比 2 9" xfId="261"/>
    <cellStyle name="好 3 3" xfId="262"/>
    <cellStyle name="40% - 强调文字颜色 6 2" xfId="263"/>
    <cellStyle name="标题 2 2 4" xfId="264"/>
    <cellStyle name="40% - 强调文字颜色 6 2 2" xfId="265"/>
    <cellStyle name="Accent2 5" xfId="266"/>
    <cellStyle name="适中 2 2 2" xfId="267"/>
    <cellStyle name="百分比 2 9 2" xfId="268"/>
    <cellStyle name="好 3 4" xfId="269"/>
    <cellStyle name="40% - 强调文字颜色 6 3" xfId="270"/>
    <cellStyle name="60% - 强调文字颜色 1 2" xfId="271"/>
    <cellStyle name="输出 3 4" xfId="272"/>
    <cellStyle name="Accent6 2 2" xfId="273"/>
    <cellStyle name="60% - 强调文字颜色 1 2 2" xfId="274"/>
    <cellStyle name="60% - 强调文字颜色 1 2 2 2" xfId="275"/>
    <cellStyle name="好 7" xfId="276"/>
    <cellStyle name="标题 3 2 4" xfId="277"/>
    <cellStyle name="商品名称 2 2" xfId="278"/>
    <cellStyle name="60% - 强调文字颜色 1 2 3" xfId="279"/>
    <cellStyle name="百分比 2 3 4 2" xfId="280"/>
    <cellStyle name="60% - 强调文字颜色 1 3" xfId="281"/>
    <cellStyle name="60% - 强调文字颜色 1 3 2" xfId="282"/>
    <cellStyle name="千位分隔 2 3" xfId="283"/>
    <cellStyle name="60% - 强调文字颜色 2 2" xfId="284"/>
    <cellStyle name="输出 4 4" xfId="285"/>
    <cellStyle name="常规 5" xfId="286"/>
    <cellStyle name="Accent6 3 2" xfId="287"/>
    <cellStyle name="常规 5 3" xfId="288"/>
    <cellStyle name="60% - 强调文字颜色 2 2 3" xfId="289"/>
    <cellStyle name="Accent6 - 60%" xfId="290"/>
    <cellStyle name="常规 6 2" xfId="291"/>
    <cellStyle name="注释 2" xfId="292"/>
    <cellStyle name="60% - 强调文字颜色 2 3 2" xfId="293"/>
    <cellStyle name="60% - 强调文字颜色 3 2" xfId="294"/>
    <cellStyle name="Accent6 4 2" xfId="295"/>
    <cellStyle name="60% - 强调文字颜色 3 2 2" xfId="296"/>
    <cellStyle name="60% - 强调文字颜色 3 2 3" xfId="297"/>
    <cellStyle name="60% - 强调文字颜色 3 3" xfId="298"/>
    <cellStyle name="Accent5 - 40% 2" xfId="299"/>
    <cellStyle name="60% - 强调文字颜色 3 3 2" xfId="300"/>
    <cellStyle name="汇总 7" xfId="301"/>
    <cellStyle name="Accent5 - 40% 2 2" xfId="302"/>
    <cellStyle name="60% - 强调文字颜色 4 2" xfId="303"/>
    <cellStyle name="Accent6 5 2" xfId="304"/>
    <cellStyle name="60% - 强调文字颜色 4 2 2" xfId="305"/>
    <cellStyle name="常规 20" xfId="306"/>
    <cellStyle name="常规 15" xfId="307"/>
    <cellStyle name="60% - 强调文字颜色 4 3 2" xfId="308"/>
    <cellStyle name="60% - 强调文字颜色 5 2" xfId="309"/>
    <cellStyle name="标题 1 4 2 2" xfId="310"/>
    <cellStyle name="常规_exceltmp1" xfId="311"/>
    <cellStyle name="常规 2 5 3" xfId="312"/>
    <cellStyle name="60% - 强调文字颜色 5 2 2" xfId="313"/>
    <cellStyle name="常规 2 5 4" xfId="314"/>
    <cellStyle name="60% - 强调文字颜色 5 2 3" xfId="315"/>
    <cellStyle name="常规 2 2 2 3 2" xfId="316"/>
    <cellStyle name="百分比 2 10" xfId="317"/>
    <cellStyle name="60% - 强调文字颜色 5 3" xfId="318"/>
    <cellStyle name="常规 2 6 3" xfId="319"/>
    <cellStyle name="60% - 强调文字颜色 5 3 2" xfId="320"/>
    <cellStyle name="RowLevel_0" xfId="321"/>
    <cellStyle name="60% - 强调文字颜色 6 2" xfId="322"/>
    <cellStyle name="60% - 强调文字颜色 6 2 2" xfId="323"/>
    <cellStyle name="强调文字颜色 5 2 3" xfId="324"/>
    <cellStyle name="Header2" xfId="325"/>
    <cellStyle name="60% - 强调文字颜色 6 2 2 2" xfId="326"/>
    <cellStyle name="Header2 2" xfId="327"/>
    <cellStyle name="60% - 强调文字颜色 6 2 3" xfId="328"/>
    <cellStyle name="60% - 强调文字颜色 6 3" xfId="329"/>
    <cellStyle name="6mal" xfId="330"/>
    <cellStyle name="强调文字颜色 2 2 2" xfId="331"/>
    <cellStyle name="Accent1 - 20%" xfId="332"/>
    <cellStyle name="Accent4 9" xfId="333"/>
    <cellStyle name="Accent1 - 20% 2 2" xfId="334"/>
    <cellStyle name="常规 2 3 3 3" xfId="335"/>
    <cellStyle name="Accent5 - 20%" xfId="336"/>
    <cellStyle name="Accent1 - 20% 3" xfId="337"/>
    <cellStyle name="Accent1 - 40%" xfId="338"/>
    <cellStyle name="标题 6 2 2" xfId="339"/>
    <cellStyle name="Accent6 9" xfId="340"/>
    <cellStyle name="Accent1 - 40% 2" xfId="341"/>
    <cellStyle name="Accent1 - 40% 2 2" xfId="342"/>
    <cellStyle name="Accent1 - 40% 3" xfId="343"/>
    <cellStyle name="PSHeading 3 2" xfId="344"/>
    <cellStyle name="Accent1 - 60%" xfId="345"/>
    <cellStyle name="Accent1 - 60% 2" xfId="346"/>
    <cellStyle name="标题 1 5" xfId="347"/>
    <cellStyle name="注释 4 2 2" xfId="348"/>
    <cellStyle name="常规 17 2" xfId="349"/>
    <cellStyle name="Accent1 - 60% 3" xfId="350"/>
    <cellStyle name="标题 1 6" xfId="351"/>
    <cellStyle name="Accent1 2" xfId="352"/>
    <cellStyle name="Date 3" xfId="353"/>
    <cellStyle name="Accent1 2 2" xfId="354"/>
    <cellStyle name="Currency [0]_!!!GO" xfId="355"/>
    <cellStyle name="Accent1 3" xfId="356"/>
    <cellStyle name="Accent1 3 2" xfId="357"/>
    <cellStyle name="常规 2" xfId="358"/>
    <cellStyle name="Accent1 5 2" xfId="359"/>
    <cellStyle name="部门 3 2" xfId="360"/>
    <cellStyle name="常规 2 2 3 2" xfId="361"/>
    <cellStyle name="Accent1 6" xfId="362"/>
    <cellStyle name="sstot" xfId="363"/>
    <cellStyle name="常规 2 2 3 3" xfId="364"/>
    <cellStyle name="Accent1 7" xfId="365"/>
    <cellStyle name="常规 2 2 3 4" xfId="366"/>
    <cellStyle name="差_1110洱源 2" xfId="367"/>
    <cellStyle name="Accent1 8" xfId="368"/>
    <cellStyle name="差_1110洱源 3" xfId="369"/>
    <cellStyle name="Accent1 9" xfId="370"/>
    <cellStyle name="Accent2" xfId="371"/>
    <cellStyle name="常规 9 3" xfId="372"/>
    <cellStyle name="强调文字颜色 5 2 2 2" xfId="373"/>
    <cellStyle name="Header1 2" xfId="374"/>
    <cellStyle name="输入 2 4" xfId="375"/>
    <cellStyle name="Accent2 - 40% 2 2" xfId="376"/>
    <cellStyle name="Accent2 - 60% 2" xfId="377"/>
    <cellStyle name="日期 2" xfId="378"/>
    <cellStyle name="Accent2 - 60% 2 2" xfId="379"/>
    <cellStyle name="日期 2 2" xfId="380"/>
    <cellStyle name="Accent5 - 40% 3" xfId="381"/>
    <cellStyle name="Accent2 - 60% 3" xfId="382"/>
    <cellStyle name="日期 3" xfId="383"/>
    <cellStyle name="Accent2 2" xfId="384"/>
    <cellStyle name="Accent2 2 2" xfId="385"/>
    <cellStyle name="t" xfId="386"/>
    <cellStyle name="强调文字颜色 4 3" xfId="387"/>
    <cellStyle name="Accent2 3" xfId="388"/>
    <cellStyle name="Accent2 3 2" xfId="389"/>
    <cellStyle name="Accent2 4" xfId="390"/>
    <cellStyle name="Accent2 4 2" xfId="391"/>
    <cellStyle name="Accent2 5 2" xfId="392"/>
    <cellStyle name="百分比 2 9 2 2" xfId="393"/>
    <cellStyle name="常规 2 2 4 2" xfId="394"/>
    <cellStyle name="Accent2 6" xfId="395"/>
    <cellStyle name="Date" xfId="396"/>
    <cellStyle name="常规 2 2 11" xfId="397"/>
    <cellStyle name="百分比 2 9 3" xfId="398"/>
    <cellStyle name="Accent2 7" xfId="399"/>
    <cellStyle name="Accent2 8" xfId="400"/>
    <cellStyle name="Accent2 9" xfId="401"/>
    <cellStyle name="Accent3" xfId="402"/>
    <cellStyle name="Accent3 - 20%" xfId="403"/>
    <cellStyle name="Accent5 2" xfId="404"/>
    <cellStyle name="Milliers_!!!GO" xfId="405"/>
    <cellStyle name="Accent3 - 20% 2" xfId="406"/>
    <cellStyle name="Accent5 2 2" xfId="407"/>
    <cellStyle name="常规 2 2 7" xfId="408"/>
    <cellStyle name="百分比 4 3" xfId="409"/>
    <cellStyle name="标题 1 3" xfId="410"/>
    <cellStyle name="Accent3 - 20% 2 2" xfId="411"/>
    <cellStyle name="差_0605石屏 3" xfId="412"/>
    <cellStyle name="汇总 3" xfId="413"/>
    <cellStyle name="Accent5 6" xfId="414"/>
    <cellStyle name="标题 1 3 2" xfId="415"/>
    <cellStyle name="Accent3 - 20% 3" xfId="416"/>
    <cellStyle name="标题 1 4" xfId="417"/>
    <cellStyle name="Accent3 - 40%" xfId="418"/>
    <cellStyle name="Accent4 3 2" xfId="419"/>
    <cellStyle name="Mon閠aire [0]_!!!GO" xfId="420"/>
    <cellStyle name="好_0502通海县" xfId="421"/>
    <cellStyle name="Accent3 - 40% 2" xfId="422"/>
    <cellStyle name="Accent3 - 40% 2 2" xfId="423"/>
    <cellStyle name="Accent3 - 40% 3" xfId="424"/>
    <cellStyle name="常规 15 2 2" xfId="425"/>
    <cellStyle name="百分比 2 6 2" xfId="426"/>
    <cellStyle name="Accent4 - 60%" xfId="427"/>
    <cellStyle name="捠壿 [0.00]_Region Orders (2)" xfId="428"/>
    <cellStyle name="Accent3 - 60%" xfId="429"/>
    <cellStyle name="Accent4 5 2" xfId="430"/>
    <cellStyle name="好_M01-1 3" xfId="431"/>
    <cellStyle name="Accent3 - 60% 2" xfId="432"/>
    <cellStyle name="Accent3 - 60% 2 2" xfId="433"/>
    <cellStyle name="编号" xfId="434"/>
    <cellStyle name="常规 17 2 2" xfId="435"/>
    <cellStyle name="Accent3 - 60% 3" xfId="436"/>
    <cellStyle name="Accent3 2" xfId="437"/>
    <cellStyle name="Accent3 2 2" xfId="438"/>
    <cellStyle name="comma zerodec" xfId="439"/>
    <cellStyle name="Accent3 3" xfId="440"/>
    <cellStyle name="Accent3 3 2" xfId="441"/>
    <cellStyle name="Accent3 4" xfId="442"/>
    <cellStyle name="解释性文本 2" xfId="443"/>
    <cellStyle name="Accent3 5" xfId="444"/>
    <cellStyle name="解释性文本 3" xfId="445"/>
    <cellStyle name="Accent3 5 2" xfId="446"/>
    <cellStyle name="解释性文本 3 2" xfId="447"/>
    <cellStyle name="常规 2 2 5 2" xfId="448"/>
    <cellStyle name="Accent3 6" xfId="449"/>
    <cellStyle name="解释性文本 4" xfId="450"/>
    <cellStyle name="Moneda_96 Risk" xfId="451"/>
    <cellStyle name="解释性文本 5" xfId="452"/>
    <cellStyle name="差 2" xfId="453"/>
    <cellStyle name="Accent3 7" xfId="454"/>
    <cellStyle name="解释性文本 6" xfId="455"/>
    <cellStyle name="差 3" xfId="456"/>
    <cellStyle name="Accent3 8" xfId="457"/>
    <cellStyle name="常规 2 7 3 2" xfId="458"/>
    <cellStyle name="解释性文本 7" xfId="459"/>
    <cellStyle name="差 4" xfId="460"/>
    <cellStyle name="Accent3 9" xfId="461"/>
    <cellStyle name="百分比 2" xfId="462"/>
    <cellStyle name="Accent4" xfId="463"/>
    <cellStyle name="差 4 2 2" xfId="464"/>
    <cellStyle name="Accent4 - 20%" xfId="465"/>
    <cellStyle name="百分比 2 2 2" xfId="466"/>
    <cellStyle name="常规 2 4 2 4" xfId="467"/>
    <cellStyle name="Accent4 - 20% 2" xfId="468"/>
    <cellStyle name="百分比 2 2 2 2" xfId="469"/>
    <cellStyle name="Accent4 - 20% 2 2" xfId="470"/>
    <cellStyle name="百分比 2 2 2 2 2" xfId="471"/>
    <cellStyle name="Accent4 - 20% 3" xfId="472"/>
    <cellStyle name="强调 2 2" xfId="473"/>
    <cellStyle name="百分比 2 2 2 3" xfId="474"/>
    <cellStyle name="Accent4 - 40%" xfId="475"/>
    <cellStyle name="输入 4" xfId="476"/>
    <cellStyle name="百分比 2 4 2" xfId="477"/>
    <cellStyle name="常规 3 3" xfId="478"/>
    <cellStyle name="Accent4 - 40% 2" xfId="479"/>
    <cellStyle name="输入 4 2" xfId="480"/>
    <cellStyle name="Accent6 - 40%" xfId="481"/>
    <cellStyle name="百分比 2 4 2 2" xfId="482"/>
    <cellStyle name="常规 3 3 2" xfId="483"/>
    <cellStyle name="Accent4 - 40% 2 2" xfId="484"/>
    <cellStyle name="输入 4 2 2" xfId="485"/>
    <cellStyle name="商品名称 4" xfId="486"/>
    <cellStyle name="Accent6 - 40% 2" xfId="487"/>
    <cellStyle name="常规 3 4" xfId="488"/>
    <cellStyle name="Accent4 - 40% 3" xfId="489"/>
    <cellStyle name="输入 4 3" xfId="490"/>
    <cellStyle name="Accent4 - 60% 2" xfId="491"/>
    <cellStyle name="标题 7 4" xfId="492"/>
    <cellStyle name="Accent4 - 60% 2 2" xfId="493"/>
    <cellStyle name="Accent4 - 60% 3" xfId="494"/>
    <cellStyle name="PSSpacer" xfId="495"/>
    <cellStyle name="Accent4 2" xfId="496"/>
    <cellStyle name="Accent6" xfId="497"/>
    <cellStyle name="Accent4 3" xfId="498"/>
    <cellStyle name="New Times Roman" xfId="499"/>
    <cellStyle name="Accent4 4" xfId="500"/>
    <cellStyle name="Accent4 4 2" xfId="501"/>
    <cellStyle name="PSHeading 5" xfId="502"/>
    <cellStyle name="借出原因" xfId="503"/>
    <cellStyle name="常规 2 2 6 2" xfId="504"/>
    <cellStyle name="Accent4 6" xfId="505"/>
    <cellStyle name="百分比 4 2 2" xfId="506"/>
    <cellStyle name="标题 1 2 2" xfId="507"/>
    <cellStyle name="Accent4 7" xfId="508"/>
    <cellStyle name="标题 1 2 3" xfId="509"/>
    <cellStyle name="Accent4 8" xfId="510"/>
    <cellStyle name="标题 1 2 4" xfId="511"/>
    <cellStyle name="Accent5" xfId="512"/>
    <cellStyle name="Accent5 - 20% 2" xfId="513"/>
    <cellStyle name="常规 2 3 3 3 2" xfId="514"/>
    <cellStyle name="Accent5 - 20% 2 2" xfId="515"/>
    <cellStyle name="Input [yellow] 2 2 2" xfId="516"/>
    <cellStyle name="Accent5 - 20% 3" xfId="517"/>
    <cellStyle name="Accent5 - 40%" xfId="518"/>
    <cellStyle name="标题 2 3 3" xfId="519"/>
    <cellStyle name="Accent5 - 60%" xfId="520"/>
    <cellStyle name="常规 12" xfId="521"/>
    <cellStyle name="好 4 2" xfId="522"/>
    <cellStyle name="Accent5 - 60% 2" xfId="523"/>
    <cellStyle name="常规 12 2" xfId="524"/>
    <cellStyle name="好 4 2 2" xfId="525"/>
    <cellStyle name="Category" xfId="526"/>
    <cellStyle name="Accent5 3" xfId="527"/>
    <cellStyle name="标题 2 3" xfId="528"/>
    <cellStyle name="Category 2" xfId="529"/>
    <cellStyle name="Accent5 3 2" xfId="530"/>
    <cellStyle name="标题 3 3" xfId="531"/>
    <cellStyle name="Comma [0]_!!!GO" xfId="532"/>
    <cellStyle name="Accent5 4 2" xfId="533"/>
    <cellStyle name="Accent5 5" xfId="534"/>
    <cellStyle name="汇总 2" xfId="535"/>
    <cellStyle name="差_0605石屏 2" xfId="536"/>
    <cellStyle name="Accent5 5 2" xfId="537"/>
    <cellStyle name="汇总 2 2" xfId="538"/>
    <cellStyle name="差_0605石屏 2 2" xfId="539"/>
    <cellStyle name="标题 1 3 3" xfId="540"/>
    <cellStyle name="Accent5 7" xfId="541"/>
    <cellStyle name="汇总 4" xfId="542"/>
    <cellStyle name="标题 1 3 4" xfId="543"/>
    <cellStyle name="百分比 2 3 2 2 2" xfId="544"/>
    <cellStyle name="Accent5 8" xfId="545"/>
    <cellStyle name="汇总 5" xfId="546"/>
    <cellStyle name="Accent6 - 20%" xfId="547"/>
    <cellStyle name="Accent6 - 40% 2 2" xfId="548"/>
    <cellStyle name="标题 3 4 4" xfId="549"/>
    <cellStyle name="ColLevel_0" xfId="550"/>
    <cellStyle name="常规 3 3 3" xfId="551"/>
    <cellStyle name="常规_2007年云南省向人大报送政府收支预算表格式编制过程表" xfId="552"/>
    <cellStyle name="Accent6 - 40% 3" xfId="553"/>
    <cellStyle name="Accent6 - 60% 2" xfId="554"/>
    <cellStyle name="Accent6 - 60% 3" xfId="555"/>
    <cellStyle name="标题 1 4 4" xfId="556"/>
    <cellStyle name="Accent6 8" xfId="557"/>
    <cellStyle name="百分比 2 4 3" xfId="558"/>
    <cellStyle name="Comma_!!!GO" xfId="559"/>
    <cellStyle name="标题 3 3 2" xfId="560"/>
    <cellStyle name="分级显示列_1_Book1" xfId="561"/>
    <cellStyle name="Currency_!!!GO" xfId="562"/>
    <cellStyle name="标题 2 3 4" xfId="563"/>
    <cellStyle name="常规 13" xfId="564"/>
    <cellStyle name="好 4 3" xfId="565"/>
    <cellStyle name="Currency1" xfId="566"/>
    <cellStyle name="Date 2" xfId="567"/>
    <cellStyle name="常规 2 2 11 2" xfId="568"/>
    <cellStyle name="Date 2 2" xfId="569"/>
    <cellStyle name="Dollar (zero dec)" xfId="570"/>
    <cellStyle name="差_0502通海县 3" xfId="571"/>
    <cellStyle name="标题 2 2" xfId="572"/>
    <cellStyle name="百分比 5 2" xfId="573"/>
    <cellStyle name="常规 2 3 6" xfId="574"/>
    <cellStyle name="Grey" xfId="575"/>
    <cellStyle name="常规 5 2 2 2" xfId="576"/>
    <cellStyle name="Header1" xfId="577"/>
    <cellStyle name="强调文字颜色 5 2 2" xfId="578"/>
    <cellStyle name="Header2 2 2" xfId="579"/>
    <cellStyle name="Header2 3" xfId="580"/>
    <cellStyle name="Input [yellow]" xfId="581"/>
    <cellStyle name="千位分隔 2 4" xfId="582"/>
    <cellStyle name="Input [yellow] 2" xfId="583"/>
    <cellStyle name="千位分隔 2 4 2" xfId="584"/>
    <cellStyle name="Input [yellow] 2 2" xfId="585"/>
    <cellStyle name="Input [yellow] 2 3" xfId="586"/>
    <cellStyle name="常规 4 3 4 2" xfId="587"/>
    <cellStyle name="Input [yellow] 3" xfId="588"/>
    <cellStyle name="Input [yellow] 3 2" xfId="589"/>
    <cellStyle name="Input Cells" xfId="590"/>
    <cellStyle name="常规 2 10" xfId="591"/>
    <cellStyle name="强调文字颜色 3 3" xfId="592"/>
    <cellStyle name="Linked Cells" xfId="593"/>
    <cellStyle name="Millares [0]_96 Risk" xfId="594"/>
    <cellStyle name="标题 6 3" xfId="595"/>
    <cellStyle name="Millares_96 Risk" xfId="596"/>
    <cellStyle name="常规 2 2 2 2" xfId="597"/>
    <cellStyle name="部门 2 2" xfId="598"/>
    <cellStyle name="常规 10 41 2" xfId="599"/>
    <cellStyle name="Milliers [0]_!!!GO" xfId="600"/>
    <cellStyle name="千位分隔 2 3 2" xfId="601"/>
    <cellStyle name="Moneda [0]_96 Risk" xfId="602"/>
    <cellStyle name="标题 1 2 2 2" xfId="603"/>
    <cellStyle name="数量 3" xfId="604"/>
    <cellStyle name="Month" xfId="605"/>
    <cellStyle name="数量 3 2" xfId="606"/>
    <cellStyle name="Month 2" xfId="607"/>
    <cellStyle name="百分比 10" xfId="608"/>
    <cellStyle name="PSHeading 2" xfId="609"/>
    <cellStyle name="no dec" xfId="610"/>
    <cellStyle name="PSHeading 2 2" xfId="611"/>
    <cellStyle name="no dec 2" xfId="612"/>
    <cellStyle name="PSHeading 2 2 2" xfId="613"/>
    <cellStyle name="no dec 2 2" xfId="614"/>
    <cellStyle name="常规 450" xfId="615"/>
    <cellStyle name="百分比 3 3 2" xfId="616"/>
    <cellStyle name="PSHeading 2 3" xfId="617"/>
    <cellStyle name="no dec 3" xfId="618"/>
    <cellStyle name="Normal - Style1" xfId="619"/>
    <cellStyle name="百分比 2 5 2" xfId="620"/>
    <cellStyle name="Normal_!!!GO" xfId="621"/>
    <cellStyle name="PSInt" xfId="622"/>
    <cellStyle name="常规 2 4" xfId="623"/>
    <cellStyle name="常规 2 9 3" xfId="624"/>
    <cellStyle name="输入 3 3" xfId="625"/>
    <cellStyle name="per.style" xfId="626"/>
    <cellStyle name="t_HVAC Equipment (3)" xfId="627"/>
    <cellStyle name="常规 2 3 4" xfId="628"/>
    <cellStyle name="Percent [2] 2" xfId="629"/>
    <cellStyle name="常规 94" xfId="630"/>
    <cellStyle name="Percent_!!!GO" xfId="631"/>
    <cellStyle name="解释性文本 2 3" xfId="632"/>
    <cellStyle name="百分比 8" xfId="633"/>
    <cellStyle name="标题 5" xfId="634"/>
    <cellStyle name="Pourcentage_pldt" xfId="635"/>
    <cellStyle name="常规 2 3 2 3 2" xfId="636"/>
    <cellStyle name="强调文字颜色 4 2" xfId="637"/>
    <cellStyle name="PSChar 2" xfId="638"/>
    <cellStyle name="编号 2 2" xfId="639"/>
    <cellStyle name="PSHeading 3 3" xfId="640"/>
    <cellStyle name="PSDate" xfId="641"/>
    <cellStyle name="编号 2 2 2" xfId="642"/>
    <cellStyle name="PSDate 2" xfId="643"/>
    <cellStyle name="PSDec" xfId="644"/>
    <cellStyle name="标题 4 4 2 2" xfId="645"/>
    <cellStyle name="PSDec 2" xfId="646"/>
    <cellStyle name="常规 10" xfId="647"/>
    <cellStyle name="编号 4" xfId="648"/>
    <cellStyle name="常规 16 2" xfId="649"/>
    <cellStyle name="PSHeading" xfId="650"/>
    <cellStyle name="PSHeading 2 2 3" xfId="651"/>
    <cellStyle name="常规 451" xfId="652"/>
    <cellStyle name="PSHeading 2 4" xfId="653"/>
    <cellStyle name="PSHeading 3" xfId="654"/>
    <cellStyle name="PSInt 2" xfId="655"/>
    <cellStyle name="常规 2 4 2" xfId="656"/>
    <cellStyle name="常规 2 9 3 2" xfId="657"/>
    <cellStyle name="PSSpacer 2" xfId="658"/>
    <cellStyle name="常规 2 9" xfId="659"/>
    <cellStyle name="输入 3" xfId="660"/>
    <cellStyle name="sstot 2" xfId="661"/>
    <cellStyle name="Standard_AREAS" xfId="662"/>
    <cellStyle name="强调文字颜色 4 3 2" xfId="663"/>
    <cellStyle name="t 2" xfId="664"/>
    <cellStyle name="t_HVAC Equipment (3) 2" xfId="665"/>
    <cellStyle name="常规 2 3 4 2" xfId="666"/>
    <cellStyle name="百分比 2 11" xfId="667"/>
    <cellStyle name="百分比 2 3 5" xfId="668"/>
    <cellStyle name="千位分隔 2 2" xfId="669"/>
    <cellStyle name="百分比 2 11 2" xfId="670"/>
    <cellStyle name="解释性文本 2 2 2" xfId="671"/>
    <cellStyle name="百分比 7 2" xfId="672"/>
    <cellStyle name="标题 4 2" xfId="673"/>
    <cellStyle name="千位分隔 3" xfId="674"/>
    <cellStyle name="百分比 2 12" xfId="675"/>
    <cellStyle name="标题 10" xfId="676"/>
    <cellStyle name="差 4 2" xfId="677"/>
    <cellStyle name="百分比 2 2" xfId="678"/>
    <cellStyle name="百分比 2 2 3" xfId="679"/>
    <cellStyle name="百分比 2 2 3 2" xfId="680"/>
    <cellStyle name="百分比 2 3" xfId="681"/>
    <cellStyle name="百分比 2 3 2" xfId="682"/>
    <cellStyle name="常规_Sheet3" xfId="683"/>
    <cellStyle name="常规 2 14" xfId="684"/>
    <cellStyle name="百分比 2 3 2 2" xfId="685"/>
    <cellStyle name="常规 2 14 2" xfId="686"/>
    <cellStyle name="百分比 2 3 2 3" xfId="687"/>
    <cellStyle name="百分比 2 3 3" xfId="688"/>
    <cellStyle name="常规 2 15" xfId="689"/>
    <cellStyle name="百分比 2 3 3 2" xfId="690"/>
    <cellStyle name="百分比 2 4" xfId="691"/>
    <cellStyle name="百分比 2 4 3 2" xfId="692"/>
    <cellStyle name="百分比 2 4 4" xfId="693"/>
    <cellStyle name="百分比 2 5" xfId="694"/>
    <cellStyle name="百分比 2 6" xfId="695"/>
    <cellStyle name="常规 15 2" xfId="696"/>
    <cellStyle name="标题 2 2 2" xfId="697"/>
    <cellStyle name="百分比 2 7" xfId="698"/>
    <cellStyle name="常规 15 3" xfId="699"/>
    <cellStyle name="标题 2 2 3" xfId="700"/>
    <cellStyle name="百分比 2 8" xfId="701"/>
    <cellStyle name="百分比 3" xfId="702"/>
    <cellStyle name="百分比 3 2" xfId="703"/>
    <cellStyle name="百分比 3 2 2" xfId="704"/>
    <cellStyle name="百分比 3 3" xfId="705"/>
    <cellStyle name="编号 2" xfId="706"/>
    <cellStyle name="百分比 3 4" xfId="707"/>
    <cellStyle name="标题 1 2" xfId="708"/>
    <cellStyle name="百分比 4 2" xfId="709"/>
    <cellStyle name="常规 2 2 6" xfId="710"/>
    <cellStyle name="标题 3 2" xfId="711"/>
    <cellStyle name="百分比 6 2" xfId="712"/>
    <cellStyle name="百分比 8 2" xfId="713"/>
    <cellStyle name="标题 5 2" xfId="714"/>
    <cellStyle name="解释性文本 2 4" xfId="715"/>
    <cellStyle name="百分比 9" xfId="716"/>
    <cellStyle name="标题 6" xfId="717"/>
    <cellStyle name="百分比 9 2" xfId="718"/>
    <cellStyle name="标题 6 2" xfId="719"/>
    <cellStyle name="捠壿_Region Orders (2)" xfId="720"/>
    <cellStyle name="标题1 4" xfId="721"/>
    <cellStyle name="编号 2 3" xfId="722"/>
    <cellStyle name="编号 3" xfId="723"/>
    <cellStyle name="标题 1 3 2 2" xfId="724"/>
    <cellStyle name="标题 1 5 3" xfId="725"/>
    <cellStyle name="标题 2 4 2" xfId="726"/>
    <cellStyle name="标题 1 7" xfId="727"/>
    <cellStyle name="常规 17 3" xfId="728"/>
    <cellStyle name="标题 2 3 2" xfId="729"/>
    <cellStyle name="常规 11" xfId="730"/>
    <cellStyle name="标题 2 3 2 2" xfId="731"/>
    <cellStyle name="常规 11 2" xfId="732"/>
    <cellStyle name="标题 2 4" xfId="733"/>
    <cellStyle name="标题 2 4 2 2" xfId="734"/>
    <cellStyle name="标题 3 2 2 2" xfId="735"/>
    <cellStyle name="好 5 2" xfId="736"/>
    <cellStyle name="标题 2 4 3" xfId="737"/>
    <cellStyle name="标题 2 4 4" xfId="738"/>
    <cellStyle name="标题 2 5" xfId="739"/>
    <cellStyle name="标题 2 7" xfId="740"/>
    <cellStyle name="常规 18 3" xfId="741"/>
    <cellStyle name="标题 2 5 2" xfId="742"/>
    <cellStyle name="标题 2 5 3" xfId="743"/>
    <cellStyle name="标题 2 6" xfId="744"/>
    <cellStyle name="常规 18 2" xfId="745"/>
    <cellStyle name="常规 5 42" xfId="746"/>
    <cellStyle name="标题 3 2 2" xfId="747"/>
    <cellStyle name="好 5" xfId="748"/>
    <cellStyle name="标题 3 2 3" xfId="749"/>
    <cellStyle name="好 6" xfId="750"/>
    <cellStyle name="标题 3 3 2 2" xfId="751"/>
    <cellStyle name="标题 3 4 3" xfId="752"/>
    <cellStyle name="标题 3 3 3" xfId="753"/>
    <cellStyle name="商品名称 3 2" xfId="754"/>
    <cellStyle name="标题 3 3 4" xfId="755"/>
    <cellStyle name="标题 3 4" xfId="756"/>
    <cellStyle name="标题 3 4 2" xfId="757"/>
    <cellStyle name="标题 3 4 2 2" xfId="758"/>
    <cellStyle name="标题 4 4 3" xfId="759"/>
    <cellStyle name="标题 3 5" xfId="760"/>
    <cellStyle name="标题 3 5 2" xfId="761"/>
    <cellStyle name="常规 9" xfId="762"/>
    <cellStyle name="标题 3 5 3" xfId="763"/>
    <cellStyle name="标题 3 6" xfId="764"/>
    <cellStyle name="常规 19 2" xfId="765"/>
    <cellStyle name="标题 3 7" xfId="766"/>
    <cellStyle name="数量 2 2 2" xfId="767"/>
    <cellStyle name="常规 19 3" xfId="768"/>
    <cellStyle name="标题 4 2 2" xfId="769"/>
    <cellStyle name="千位分隔 3 2" xfId="770"/>
    <cellStyle name="标题 4 2 2 2" xfId="771"/>
    <cellStyle name="千位分隔 3 2 2" xfId="772"/>
    <cellStyle name="标题 4 2 3" xfId="773"/>
    <cellStyle name="千位分隔 3 3" xfId="774"/>
    <cellStyle name="标题 4 2 4" xfId="775"/>
    <cellStyle name="标题 4 3" xfId="776"/>
    <cellStyle name="千位分隔 4" xfId="777"/>
    <cellStyle name="标题 4 3 2" xfId="778"/>
    <cellStyle name="千位分隔 4 2" xfId="779"/>
    <cellStyle name="标题 4 3 2 2" xfId="780"/>
    <cellStyle name="标题 4 3 3" xfId="781"/>
    <cellStyle name="标题 4 3 4" xfId="782"/>
    <cellStyle name="标题 4 4 2" xfId="783"/>
    <cellStyle name="千位分隔 5 2" xfId="784"/>
    <cellStyle name="标题 4 4 4" xfId="785"/>
    <cellStyle name="标题 4 5" xfId="786"/>
    <cellStyle name="千位分隔 6" xfId="787"/>
    <cellStyle name="标题 4 6" xfId="788"/>
    <cellStyle name="千位分隔 7" xfId="789"/>
    <cellStyle name="差_1110洱源" xfId="790"/>
    <cellStyle name="常规 25 2" xfId="791"/>
    <cellStyle name="标题 4 7" xfId="792"/>
    <cellStyle name="千位分隔 8" xfId="793"/>
    <cellStyle name="标题 5 2 2" xfId="794"/>
    <cellStyle name="标题 5 3" xfId="795"/>
    <cellStyle name="标题 6 4" xfId="796"/>
    <cellStyle name="标题 7" xfId="797"/>
    <cellStyle name="标题 7 2" xfId="798"/>
    <cellStyle name="标题 7 2 2" xfId="799"/>
    <cellStyle name="标题 7 3" xfId="800"/>
    <cellStyle name="标题 8" xfId="801"/>
    <cellStyle name="标题 8 2" xfId="802"/>
    <cellStyle name="常规 2 7" xfId="803"/>
    <cellStyle name="标题 8 3" xfId="804"/>
    <cellStyle name="常规 2 8" xfId="805"/>
    <cellStyle name="输入 2" xfId="806"/>
    <cellStyle name="标题 9" xfId="807"/>
    <cellStyle name="标题1" xfId="808"/>
    <cellStyle name="常规 2 2 2 2 2 2" xfId="809"/>
    <cellStyle name="标题1 2" xfId="810"/>
    <cellStyle name="好_0605石屏 3" xfId="811"/>
    <cellStyle name="标题1 2 2" xfId="812"/>
    <cellStyle name="标题1 2 2 2" xfId="813"/>
    <cellStyle name="标题1 2 3" xfId="814"/>
    <cellStyle name="差 5 2" xfId="815"/>
    <cellStyle name="标题1 3" xfId="816"/>
    <cellStyle name="标题1 3 2" xfId="817"/>
    <cellStyle name="表标题" xfId="818"/>
    <cellStyle name="表标题 2" xfId="819"/>
    <cellStyle name="部门" xfId="820"/>
    <cellStyle name="常规 2 2" xfId="821"/>
    <cellStyle name="部门 2" xfId="822"/>
    <cellStyle name="常规 10 41" xfId="823"/>
    <cellStyle name="常规 2 2 2" xfId="824"/>
    <cellStyle name="部门 2 2 2" xfId="825"/>
    <cellStyle name="常规 2 2 2 2 2" xfId="826"/>
    <cellStyle name="部门 2 3" xfId="827"/>
    <cellStyle name="常规 2 2 2 3" xfId="828"/>
    <cellStyle name="部门 3" xfId="829"/>
    <cellStyle name="常规 2 2 3" xfId="830"/>
    <cellStyle name="差 2 2" xfId="831"/>
    <cellStyle name="解释性文本 5 2" xfId="832"/>
    <cellStyle name="差 2 2 2" xfId="833"/>
    <cellStyle name="差 2 3" xfId="834"/>
    <cellStyle name="解释性文本 5 3" xfId="835"/>
    <cellStyle name="差 2 4" xfId="836"/>
    <cellStyle name="差 3 2" xfId="837"/>
    <cellStyle name="警告文本 6" xfId="838"/>
    <cellStyle name="差 3 2 2" xfId="839"/>
    <cellStyle name="差_0605石屏县" xfId="840"/>
    <cellStyle name="差 3 3" xfId="841"/>
    <cellStyle name="差 3 4" xfId="842"/>
    <cellStyle name="差 4 3" xfId="843"/>
    <cellStyle name="差 4 4" xfId="844"/>
    <cellStyle name="差 5" xfId="845"/>
    <cellStyle name="差 5 3" xfId="846"/>
    <cellStyle name="差 6" xfId="847"/>
    <cellStyle name="差_0502通海县 2 2" xfId="848"/>
    <cellStyle name="差 8" xfId="849"/>
    <cellStyle name="常规 5 2 3" xfId="850"/>
    <cellStyle name="差_0502通海县" xfId="851"/>
    <cellStyle name="差_0502通海县 2" xfId="852"/>
    <cellStyle name="差_0605石屏县 2" xfId="853"/>
    <cellStyle name="差_0605石屏县 2 2" xfId="854"/>
    <cellStyle name="差_0605石屏县 3" xfId="855"/>
    <cellStyle name="差_1110洱源 2 2" xfId="856"/>
    <cellStyle name="差_11大理" xfId="857"/>
    <cellStyle name="差_11大理 2" xfId="858"/>
    <cellStyle name="差_11大理 3" xfId="859"/>
    <cellStyle name="常规 2 2 3 2 2" xfId="860"/>
    <cellStyle name="差_2007年地州资金往来对账表" xfId="861"/>
    <cellStyle name="差_2007年地州资金往来对账表 2" xfId="862"/>
    <cellStyle name="差_2007年地州资金往来对账表 2 2" xfId="863"/>
    <cellStyle name="差_2007年地州资金往来对账表 3" xfId="864"/>
    <cellStyle name="差_2008年地州对账表(国库资金）" xfId="865"/>
    <cellStyle name="常规 28" xfId="866"/>
    <cellStyle name="差_2008年地州对账表(国库资金） 2" xfId="867"/>
    <cellStyle name="差_2008年地州对账表(国库资金） 2 2" xfId="868"/>
    <cellStyle name="适中 3" xfId="869"/>
    <cellStyle name="差_Book1" xfId="870"/>
    <cellStyle name="常规 2 3" xfId="871"/>
    <cellStyle name="差_M01-1" xfId="872"/>
    <cellStyle name="常规 2 9 2" xfId="873"/>
    <cellStyle name="输入 3 2" xfId="874"/>
    <cellStyle name="常规 2 3 2" xfId="875"/>
    <cellStyle name="差_M01-1 2" xfId="876"/>
    <cellStyle name="昗弨_Pacific Region P&amp;L" xfId="877"/>
    <cellStyle name="常规 2 9 2 2" xfId="878"/>
    <cellStyle name="输入 3 2 2" xfId="879"/>
    <cellStyle name="常规_德宏州2005年地方预算(代报简表)" xfId="880"/>
    <cellStyle name="差_M01-1 2 2" xfId="881"/>
    <cellStyle name="常规 2 3 2 2" xfId="882"/>
    <cellStyle name="差_M01-1 3" xfId="883"/>
    <cellStyle name="常规 2 3 3" xfId="884"/>
    <cellStyle name="常规 10 2" xfId="885"/>
    <cellStyle name="常规 10 2 2" xfId="886"/>
    <cellStyle name="常规 10 2 2 2" xfId="887"/>
    <cellStyle name="常规 3 3 2 3" xfId="888"/>
    <cellStyle name="常规 10 2 3" xfId="889"/>
    <cellStyle name="汇总 6 2" xfId="890"/>
    <cellStyle name="常规 10 2_报预算局：2016年云南省及省本级1-7月社保基金预算执行情况表（0823）" xfId="891"/>
    <cellStyle name="常规 10 3" xfId="892"/>
    <cellStyle name="常规 11 2 2" xfId="893"/>
    <cellStyle name="常规 11 3" xfId="894"/>
    <cellStyle name="常规 11 3 2" xfId="895"/>
    <cellStyle name="常规 430" xfId="896"/>
    <cellStyle name="常规 13 2" xfId="897"/>
    <cellStyle name="常规 14" xfId="898"/>
    <cellStyle name="好 4 4" xfId="899"/>
    <cellStyle name="常规 14 2" xfId="900"/>
    <cellStyle name="常规 16" xfId="901"/>
    <cellStyle name="常规 21" xfId="902"/>
    <cellStyle name="检查单元格 2 2 2" xfId="903"/>
    <cellStyle name="常规 17" xfId="904"/>
    <cellStyle name="常规 22" xfId="905"/>
    <cellStyle name="注释 4 2" xfId="906"/>
    <cellStyle name="分级显示行_1_Book1" xfId="907"/>
    <cellStyle name="常规 4 2 2 2 2" xfId="908"/>
    <cellStyle name="常规 6 4 2" xfId="909"/>
    <cellStyle name="常规 18" xfId="910"/>
    <cellStyle name="常规 23" xfId="911"/>
    <cellStyle name="注释 4 3" xfId="912"/>
    <cellStyle name="常规 18 2 2" xfId="913"/>
    <cellStyle name="常规 5 42 2" xfId="914"/>
    <cellStyle name="常规 19" xfId="915"/>
    <cellStyle name="常规 24" xfId="916"/>
    <cellStyle name="注释 4 4" xfId="917"/>
    <cellStyle name="常规 19 10" xfId="918"/>
    <cellStyle name="常规 19 2 2" xfId="919"/>
    <cellStyle name="适中 3 3" xfId="920"/>
    <cellStyle name="常规 2 10 2" xfId="921"/>
    <cellStyle name="强调文字颜色 3 3 2" xfId="922"/>
    <cellStyle name="常规 2 11" xfId="923"/>
    <cellStyle name="适中 4 3" xfId="924"/>
    <cellStyle name="常规 2 11 2" xfId="925"/>
    <cellStyle name="常规 2 12" xfId="926"/>
    <cellStyle name="常规 2 13" xfId="927"/>
    <cellStyle name="常规 2 13 2" xfId="928"/>
    <cellStyle name="常规 2 2 2 2 3" xfId="929"/>
    <cellStyle name="常规 2 2 2 4 2" xfId="930"/>
    <cellStyle name="强调文字颜色 1 2" xfId="931"/>
    <cellStyle name="常规 2 2 3 3 2" xfId="932"/>
    <cellStyle name="常规 2 2 5" xfId="933"/>
    <cellStyle name="数量" xfId="934"/>
    <cellStyle name="常规 2 3 2 2 2" xfId="935"/>
    <cellStyle name="数量 2" xfId="936"/>
    <cellStyle name="常规 2 3 2 2 2 2" xfId="937"/>
    <cellStyle name="常规 2 3 2 2 3" xfId="938"/>
    <cellStyle name="常规 2 3 2 3" xfId="939"/>
    <cellStyle name="常规 2 3 5" xfId="940"/>
    <cellStyle name="常规 2 3 5 2" xfId="941"/>
    <cellStyle name="常规 2 4 2 2" xfId="942"/>
    <cellStyle name="常规 2 4 2 2 2" xfId="943"/>
    <cellStyle name="常规 2 4 2 3" xfId="944"/>
    <cellStyle name="输出 2 2 2" xfId="945"/>
    <cellStyle name="常规 2 4 2 3 2" xfId="946"/>
    <cellStyle name="常规 2 4 3" xfId="947"/>
    <cellStyle name="常规 2 4 3 2" xfId="948"/>
    <cellStyle name="常规 2 4 4" xfId="949"/>
    <cellStyle name="常规 2 4 4 2" xfId="950"/>
    <cellStyle name="常规 2 4 5" xfId="951"/>
    <cellStyle name="常规 7 2 2" xfId="952"/>
    <cellStyle name="常规 2 5" xfId="953"/>
    <cellStyle name="常规 2 9 4" xfId="954"/>
    <cellStyle name="好_2008年地州对账表(国库资金） 2" xfId="955"/>
    <cellStyle name="输入 3 4" xfId="956"/>
    <cellStyle name="常规 2 5 2" xfId="957"/>
    <cellStyle name="常规 2 5 2 2" xfId="958"/>
    <cellStyle name="检查单元格 6" xfId="959"/>
    <cellStyle name="常规 2 5 2 2 2" xfId="960"/>
    <cellStyle name="常规 2 5 2 3" xfId="961"/>
    <cellStyle name="检查单元格 7" xfId="962"/>
    <cellStyle name="输出 3 2 2" xfId="963"/>
    <cellStyle name="常规 2 5 5" xfId="964"/>
    <cellStyle name="千位分隔 2" xfId="965"/>
    <cellStyle name="常规 7 3 2" xfId="966"/>
    <cellStyle name="常规 2 6" xfId="967"/>
    <cellStyle name="常规 2 6 2" xfId="968"/>
    <cellStyle name="常规 2 6 2 2" xfId="969"/>
    <cellStyle name="常规 2 6 2 2 2" xfId="970"/>
    <cellStyle name="常规 2 6 3 2" xfId="971"/>
    <cellStyle name="检查单元格 3 2 2" xfId="972"/>
    <cellStyle name="常规 2 6 4" xfId="973"/>
    <cellStyle name="常规 2 6 4 2" xfId="974"/>
    <cellStyle name="常规 2 7 3" xfId="975"/>
    <cellStyle name="常规 2 8 2" xfId="976"/>
    <cellStyle name="输入 2 2" xfId="977"/>
    <cellStyle name="常规 25" xfId="978"/>
    <cellStyle name="常规 30" xfId="979"/>
    <cellStyle name="常规 26" xfId="980"/>
    <cellStyle name="常规 27" xfId="981"/>
    <cellStyle name="常规 29" xfId="982"/>
    <cellStyle name="常规 3" xfId="983"/>
    <cellStyle name="输出 4 2" xfId="984"/>
    <cellStyle name="常规 3 2" xfId="985"/>
    <cellStyle name="输出 4 2 2" xfId="986"/>
    <cellStyle name="适中 4" xfId="987"/>
    <cellStyle name="常规 3 2 2" xfId="988"/>
    <cellStyle name="适中 4 2" xfId="989"/>
    <cellStyle name="常规 3 2 2 2" xfId="990"/>
    <cellStyle name="适中 6" xfId="991"/>
    <cellStyle name="常规 3 2 4" xfId="992"/>
    <cellStyle name="常规 3 2 4 2" xfId="993"/>
    <cellStyle name="常规 3 3 2 2" xfId="994"/>
    <cellStyle name="常规 3 3 2 2 2" xfId="995"/>
    <cellStyle name="常规 3 3 3 2" xfId="996"/>
    <cellStyle name="常规_2007年云南省向人大报送政府收支预算表格式编制过程表 2" xfId="997"/>
    <cellStyle name="常规 3 3 4" xfId="998"/>
    <cellStyle name="强调 3" xfId="999"/>
    <cellStyle name="常规 3 3 4 2" xfId="1000"/>
    <cellStyle name="常规 3 4 2" xfId="1001"/>
    <cellStyle name="检查单元格 2 4" xfId="1002"/>
    <cellStyle name="常规 3 4 2 2" xfId="1003"/>
    <cellStyle name="常规 3 5" xfId="1004"/>
    <cellStyle name="常规 3 5 2" xfId="1005"/>
    <cellStyle name="常规 3 6" xfId="1006"/>
    <cellStyle name="常规 3 6 2" xfId="1007"/>
    <cellStyle name="常规 3 7" xfId="1008"/>
    <cellStyle name="常规 3 8" xfId="1009"/>
    <cellStyle name="常规 3_Book1" xfId="1010"/>
    <cellStyle name="常规 4" xfId="1011"/>
    <cellStyle name="输出 4 3" xfId="1012"/>
    <cellStyle name="常规 4 2" xfId="1013"/>
    <cellStyle name="常规 4 2 2" xfId="1014"/>
    <cellStyle name="常规 4 4" xfId="1015"/>
    <cellStyle name="常规 4 2 2 2" xfId="1016"/>
    <cellStyle name="常规 6 4" xfId="1017"/>
    <cellStyle name="常规 4 2 3" xfId="1018"/>
    <cellStyle name="常规 4 5" xfId="1019"/>
    <cellStyle name="常规 4 2 3 2" xfId="1020"/>
    <cellStyle name="常规 7 4" xfId="1021"/>
    <cellStyle name="常规 4 2 4" xfId="1022"/>
    <cellStyle name="常规 4 6" xfId="1023"/>
    <cellStyle name="常规 8 4" xfId="1024"/>
    <cellStyle name="常规 444" xfId="1025"/>
    <cellStyle name="常规 439" xfId="1026"/>
    <cellStyle name="常规 4 6 2" xfId="1027"/>
    <cellStyle name="常规 4 2 4 2" xfId="1028"/>
    <cellStyle name="常规 4 7" xfId="1029"/>
    <cellStyle name="常规 4 2 5" xfId="1030"/>
    <cellStyle name="常规 4 3" xfId="1031"/>
    <cellStyle name="常规 5 4" xfId="1032"/>
    <cellStyle name="常规 4 3 2" xfId="1033"/>
    <cellStyle name="常规 5 4 2" xfId="1034"/>
    <cellStyle name="常规 4 3 2 2" xfId="1035"/>
    <cellStyle name="常规 4 3 2 2 2" xfId="1036"/>
    <cellStyle name="常规 4 3 2 3" xfId="1037"/>
    <cellStyle name="常规 5 5" xfId="1038"/>
    <cellStyle name="常规 4 3 3" xfId="1039"/>
    <cellStyle name="常规 4 3 3 2" xfId="1040"/>
    <cellStyle name="常规 4 3 4" xfId="1041"/>
    <cellStyle name="常规 431" xfId="1042"/>
    <cellStyle name="链接单元格 2" xfId="1043"/>
    <cellStyle name="常规 432" xfId="1044"/>
    <cellStyle name="常规 448" xfId="1045"/>
    <cellStyle name="好_1110洱源 2 2" xfId="1046"/>
    <cellStyle name="常规 449" xfId="1047"/>
    <cellStyle name="常规 452" xfId="1048"/>
    <cellStyle name="常规 5 2 3 2" xfId="1049"/>
    <cellStyle name="常规 5 2 4" xfId="1050"/>
    <cellStyle name="常规 5 3 2" xfId="1051"/>
    <cellStyle name="常规 6 2 2" xfId="1052"/>
    <cellStyle name="常规 6 3" xfId="1053"/>
    <cellStyle name="常规 6 3 2" xfId="1054"/>
    <cellStyle name="常规 6 3 2 2" xfId="1055"/>
    <cellStyle name="常规 6 3 3" xfId="1056"/>
    <cellStyle name="常规 7" xfId="1057"/>
    <cellStyle name="常规 7 2" xfId="1058"/>
    <cellStyle name="常规 8" xfId="1059"/>
    <cellStyle name="注释 7" xfId="1060"/>
    <cellStyle name="常规 9 2 2" xfId="1061"/>
    <cellStyle name="常规 9 2 2 2" xfId="1062"/>
    <cellStyle name="注释 8" xfId="1063"/>
    <cellStyle name="常规 9 2 3" xfId="1064"/>
    <cellStyle name="常规 9 3 2" xfId="1065"/>
    <cellStyle name="常规 9 4" xfId="1066"/>
    <cellStyle name="常规 9 5" xfId="1067"/>
    <cellStyle name="常规 95" xfId="1068"/>
    <cellStyle name="常规_2004年基金预算(二稿)" xfId="1069"/>
    <cellStyle name="计算 2 3" xfId="1070"/>
    <cellStyle name="常规_2007年云南省向人大报送政府收支预算表格式编制过程表 2 2" xfId="1071"/>
    <cellStyle name="数量 4" xfId="1072"/>
    <cellStyle name="常规_2007年云南省向人大报送政府收支预算表格式编制过程表 2 2 2" xfId="1073"/>
    <cellStyle name="计算 2 4" xfId="1074"/>
    <cellStyle name="常规_2007年云南省向人大报送政府收支预算表格式编制过程表 2 3" xfId="1075"/>
    <cellStyle name="常规_2007年云南省向人大报送政府收支预算表格式编制过程表 2 4 2" xfId="1076"/>
    <cellStyle name="常规_exceltmp1 2" xfId="1077"/>
    <cellStyle name="计算 4" xfId="1078"/>
    <cellStyle name="超级链接 3" xfId="1079"/>
    <cellStyle name="超链接 2" xfId="1080"/>
    <cellStyle name="超链接 2 2" xfId="1081"/>
    <cellStyle name="超链接 2 2 2" xfId="1082"/>
    <cellStyle name="超链接 3" xfId="1083"/>
    <cellStyle name="超链接 3 2" xfId="1084"/>
    <cellStyle name="超链接 4" xfId="1085"/>
    <cellStyle name="超链接 4 2" xfId="1086"/>
    <cellStyle name="好 2" xfId="1087"/>
    <cellStyle name="好 2 2" xfId="1088"/>
    <cellStyle name="好 2 2 2" xfId="1089"/>
    <cellStyle name="好 3" xfId="1090"/>
    <cellStyle name="好 3 2" xfId="1091"/>
    <cellStyle name="好 4" xfId="1092"/>
    <cellStyle name="好 5 3" xfId="1093"/>
    <cellStyle name="好 8" xfId="1094"/>
    <cellStyle name="好_2008年地州对账表(国库资金） 2 2" xfId="1095"/>
    <cellStyle name="商品名称 2 3" xfId="1096"/>
    <cellStyle name="好_0502通海县 2" xfId="1097"/>
    <cellStyle name="好_0502通海县 2 2" xfId="1098"/>
    <cellStyle name="好_0502通海县 3" xfId="1099"/>
    <cellStyle name="好_0605石屏" xfId="1100"/>
    <cellStyle name="好_0605石屏 2" xfId="1101"/>
    <cellStyle name="好_0605石屏 2 2" xfId="1102"/>
    <cellStyle name="好_0605石屏县" xfId="1103"/>
    <cellStyle name="好_0605石屏县 2" xfId="1104"/>
    <cellStyle name="好_0605石屏县 3" xfId="1105"/>
    <cellStyle name="好_1110洱源" xfId="1106"/>
    <cellStyle name="好_1110洱源 2" xfId="1107"/>
    <cellStyle name="解释性文本 4 3" xfId="1108"/>
    <cellStyle name="好_1110洱源 3" xfId="1109"/>
    <cellStyle name="解释性文本 4 4" xfId="1110"/>
    <cellStyle name="好_11大理" xfId="1111"/>
    <cellStyle name="好_11大理 2" xfId="1112"/>
    <cellStyle name="好_11大理 2 2" xfId="1113"/>
    <cellStyle name="好_11大理 3" xfId="1114"/>
    <cellStyle name="好_M01-1 2" xfId="1115"/>
    <cellStyle name="好_2007年地州资金往来对账表" xfId="1116"/>
    <cellStyle name="好_2007年地州资金往来对账表 2" xfId="1117"/>
    <cellStyle name="好_2007年地州资金往来对账表 2 2" xfId="1118"/>
    <cellStyle name="好_2008年地州对账表(国库资金） 3" xfId="1119"/>
    <cellStyle name="好_Book1" xfId="1120"/>
    <cellStyle name="好_Book1 2" xfId="1121"/>
    <cellStyle name="好_M01-1" xfId="1122"/>
    <cellStyle name="好_M01-1 2 2" xfId="1123"/>
    <cellStyle name="后继超级链接" xfId="1124"/>
    <cellStyle name="后继超级链接 2" xfId="1125"/>
    <cellStyle name="后继超级链接 2 2" xfId="1126"/>
    <cellStyle name="后继超级链接 3" xfId="1127"/>
    <cellStyle name="汇总 2 2 2" xfId="1128"/>
    <cellStyle name="汇总 2 2 2 2" xfId="1129"/>
    <cellStyle name="汇总 8" xfId="1130"/>
    <cellStyle name="汇总 2 2 3" xfId="1131"/>
    <cellStyle name="警告文本 2 2 2" xfId="1132"/>
    <cellStyle name="汇总 2 3" xfId="1133"/>
    <cellStyle name="检查单元格 2" xfId="1134"/>
    <cellStyle name="汇总 2 3 2" xfId="1135"/>
    <cellStyle name="检查单元格 2 2" xfId="1136"/>
    <cellStyle name="汇总 2 4" xfId="1137"/>
    <cellStyle name="检查单元格 3" xfId="1138"/>
    <cellStyle name="汇总 2 4 2" xfId="1139"/>
    <cellStyle name="检查单元格 3 2" xfId="1140"/>
    <cellStyle name="汇总 2 5" xfId="1141"/>
    <cellStyle name="检查单元格 4" xfId="1142"/>
    <cellStyle name="汇总 3 2" xfId="1143"/>
    <cellStyle name="汇总 3 2 2" xfId="1144"/>
    <cellStyle name="汇总 3 2 2 2" xfId="1145"/>
    <cellStyle name="汇总 3 2 3" xfId="1146"/>
    <cellStyle name="警告文本 3 2 2" xfId="1147"/>
    <cellStyle name="汇总 3 3 2" xfId="1148"/>
    <cellStyle name="汇总 3 4" xfId="1149"/>
    <cellStyle name="汇总 3 4 2" xfId="1150"/>
    <cellStyle name="汇总 3 5" xfId="1151"/>
    <cellStyle name="汇总 4 2" xfId="1152"/>
    <cellStyle name="汇总 4 2 2" xfId="1153"/>
    <cellStyle name="汇总 4 2 2 2" xfId="1154"/>
    <cellStyle name="汇总 4 2 3" xfId="1155"/>
    <cellStyle name="警告文本 4 2 2" xfId="1156"/>
    <cellStyle name="汇总 4 3" xfId="1157"/>
    <cellStyle name="汇总 4 3 2" xfId="1158"/>
    <cellStyle name="汇总 4 4" xfId="1159"/>
    <cellStyle name="汇总 4 4 2" xfId="1160"/>
    <cellStyle name="汇总 4 5" xfId="1161"/>
    <cellStyle name="汇总 5 2" xfId="1162"/>
    <cellStyle name="汇总 5 2 2" xfId="1163"/>
    <cellStyle name="汇总 5 3" xfId="1164"/>
    <cellStyle name="汇总 5 3 2" xfId="1165"/>
    <cellStyle name="汇总 5 4" xfId="1166"/>
    <cellStyle name="千分位_97-917" xfId="1167"/>
    <cellStyle name="汇总 7 2" xfId="1168"/>
    <cellStyle name="汇总 8 2" xfId="1169"/>
    <cellStyle name="计算 2" xfId="1170"/>
    <cellStyle name="计算 2 2" xfId="1171"/>
    <cellStyle name="计算 2 2 2" xfId="1172"/>
    <cellStyle name="计算 3" xfId="1173"/>
    <cellStyle name="计算 3 2" xfId="1174"/>
    <cellStyle name="计算 3 2 2" xfId="1175"/>
    <cellStyle name="计算 3 4" xfId="1176"/>
    <cellStyle name="计算 4 2" xfId="1177"/>
    <cellStyle name="计算 4 3" xfId="1178"/>
    <cellStyle name="计算 4 4" xfId="1179"/>
    <cellStyle name="计算 5" xfId="1180"/>
    <cellStyle name="计算 5 2" xfId="1181"/>
    <cellStyle name="计算 5 3" xfId="1182"/>
    <cellStyle name="计算 6" xfId="1183"/>
    <cellStyle name="计算 7" xfId="1184"/>
    <cellStyle name="计算 8" xfId="1185"/>
    <cellStyle name="检查单元格 2 3" xfId="1186"/>
    <cellStyle name="检查单元格 3 3" xfId="1187"/>
    <cellStyle name="检查单元格 4 2" xfId="1188"/>
    <cellStyle name="检查单元格 4 2 2" xfId="1189"/>
    <cellStyle name="检查单元格 4 3" xfId="1190"/>
    <cellStyle name="检查单元格 4 4" xfId="1191"/>
    <cellStyle name="检查单元格 5" xfId="1192"/>
    <cellStyle name="检查单元格 5 2" xfId="1193"/>
    <cellStyle name="检查单元格 5 3" xfId="1194"/>
    <cellStyle name="检查单元格 8" xfId="1195"/>
    <cellStyle name="解释性文本 3 3" xfId="1196"/>
    <cellStyle name="解释性文本 3 4" xfId="1197"/>
    <cellStyle name="解释性文本 4 2" xfId="1198"/>
    <cellStyle name="解释性文本 4 2 2" xfId="1199"/>
    <cellStyle name="借出原因 2" xfId="1200"/>
    <cellStyle name="借出原因 2 2" xfId="1201"/>
    <cellStyle name="借出原因 2 2 2" xfId="1202"/>
    <cellStyle name="借出原因 2 3" xfId="1203"/>
    <cellStyle name="借出原因 3" xfId="1204"/>
    <cellStyle name="借出原因 3 2" xfId="1205"/>
    <cellStyle name="借出原因 4" xfId="1206"/>
    <cellStyle name="警告文本 2" xfId="1207"/>
    <cellStyle name="警告文本 2 2" xfId="1208"/>
    <cellStyle name="警告文本 2 3" xfId="1209"/>
    <cellStyle name="警告文本 2 4" xfId="1210"/>
    <cellStyle name="警告文本 3" xfId="1211"/>
    <cellStyle name="警告文本 3 2" xfId="1212"/>
    <cellStyle name="警告文本 3 3" xfId="1213"/>
    <cellStyle name="警告文本 3 4" xfId="1214"/>
    <cellStyle name="警告文本 4" xfId="1215"/>
    <cellStyle name="警告文本 4 3" xfId="1216"/>
    <cellStyle name="警告文本 4 4" xfId="1217"/>
    <cellStyle name="警告文本 5" xfId="1218"/>
    <cellStyle name="警告文本 5 2" xfId="1219"/>
    <cellStyle name="警告文本 5 3" xfId="1220"/>
    <cellStyle name="警告文本 7" xfId="1221"/>
    <cellStyle name="链接单元格 2 2" xfId="1222"/>
    <cellStyle name="链接单元格 2 2 2" xfId="1223"/>
    <cellStyle name="链接单元格 2 3" xfId="1224"/>
    <cellStyle name="链接单元格 2 4" xfId="1225"/>
    <cellStyle name="链接单元格 3 2" xfId="1226"/>
    <cellStyle name="链接单元格 3 3" xfId="1227"/>
    <cellStyle name="链接单元格 3 4" xfId="1228"/>
    <cellStyle name="链接单元格 4 2" xfId="1229"/>
    <cellStyle name="链接单元格 4 2 2" xfId="1230"/>
    <cellStyle name="链接单元格 4 3" xfId="1231"/>
    <cellStyle name="链接单元格 4 4" xfId="1232"/>
    <cellStyle name="链接单元格 5 2" xfId="1233"/>
    <cellStyle name="链接单元格 5 3" xfId="1234"/>
    <cellStyle name="普通_97-917" xfId="1235"/>
    <cellStyle name="千分位[0]_laroux" xfId="1236"/>
    <cellStyle name="输入 8" xfId="1237"/>
    <cellStyle name="千位分隔 11" xfId="1238"/>
    <cellStyle name="常规_表样--2016年1至7月云南省及省本级地方财政收支执行情况（国资预算）全省数据与国库一致send预算局826" xfId="1239"/>
    <cellStyle name="千位[0]_ 方正PC"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千位分隔 9" xfId="1248"/>
    <cellStyle name="强调文字颜色 4 2 2 2"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1 3" xfId="1257"/>
    <cellStyle name="强调文字颜色 6 2 2 2" xfId="1258"/>
    <cellStyle name="强调文字颜色 1 3 2" xfId="1259"/>
    <cellStyle name="强调文字颜色 2 2" xfId="1260"/>
    <cellStyle name="强调文字颜色 2 2 3" xfId="1261"/>
    <cellStyle name="强调文字颜色 2 3" xfId="1262"/>
    <cellStyle name="强调文字颜色 3 2" xfId="1263"/>
    <cellStyle name="强调文字颜色 3 2 2" xfId="1264"/>
    <cellStyle name="适中 2 3" xfId="1265"/>
    <cellStyle name="强调文字颜色 3 2 2 2" xfId="1266"/>
    <cellStyle name="强调文字颜色 3 2 3" xfId="1267"/>
    <cellStyle name="适中 2 4"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输出 5 2" xfId="1301"/>
    <cellStyle name="寘嬫愗傝_Region Orders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 name="常规_附件2：二维表" xfId="1335"/>
  </cellStyles>
  <dxfs count="7">
    <dxf>
      <font>
        <color indexed="9"/>
      </font>
    </dxf>
    <dxf>
      <font>
        <b val="1"/>
        <i val="0"/>
      </font>
    </dxf>
    <dxf>
      <font>
        <color indexed="10"/>
      </font>
    </dxf>
    <dxf>
      <font>
        <b val="1"/>
        <i val="0"/>
        <strike val="0"/>
      </font>
    </dxf>
    <dxf>
      <font>
        <b val="0"/>
        <color indexed="9"/>
      </font>
    </dxf>
    <dxf>
      <font>
        <b val="0"/>
        <i val="0"/>
        <color indexed="9"/>
      </font>
    </dxf>
    <dxf>
      <font>
        <b val="0"/>
        <i val="0"/>
        <color indexed="1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42"/>
  <sheetViews>
    <sheetView topLeftCell="A31" workbookViewId="0">
      <selection activeCell="C39" sqref="C39"/>
    </sheetView>
  </sheetViews>
  <sheetFormatPr defaultColWidth="9" defaultRowHeight="37" customHeight="1" outlineLevelCol="2"/>
  <cols>
    <col min="1" max="1" width="7.44166666666667" style="593" customWidth="1"/>
    <col min="2" max="2" width="93.75" style="1" customWidth="1"/>
    <col min="3" max="3" width="8" style="1" customWidth="1"/>
    <col min="4" max="16384" width="9" style="1"/>
  </cols>
  <sheetData>
    <row r="1" s="1" customFormat="1" customHeight="1" spans="1:2">
      <c r="A1" s="594" t="s">
        <v>0</v>
      </c>
      <c r="B1" s="594"/>
    </row>
    <row r="2" s="1" customFormat="1" customHeight="1" spans="1:2">
      <c r="A2" s="594"/>
      <c r="B2" s="594"/>
    </row>
    <row r="3" s="593" customFormat="1" customHeight="1" spans="1:3">
      <c r="A3" s="595" t="s">
        <v>1</v>
      </c>
      <c r="B3" s="595" t="s">
        <v>2</v>
      </c>
      <c r="C3" s="595" t="s">
        <v>3</v>
      </c>
    </row>
    <row r="4" s="1" customFormat="1" customHeight="1" spans="1:3">
      <c r="A4" s="596">
        <v>1</v>
      </c>
      <c r="B4" s="597" t="s">
        <v>4</v>
      </c>
      <c r="C4" s="597"/>
    </row>
    <row r="5" s="1" customFormat="1" customHeight="1" spans="1:3">
      <c r="A5" s="596">
        <v>2</v>
      </c>
      <c r="B5" s="597" t="s">
        <v>5</v>
      </c>
      <c r="C5" s="597"/>
    </row>
    <row r="6" s="1" customFormat="1" customHeight="1" spans="1:3">
      <c r="A6" s="596">
        <v>3</v>
      </c>
      <c r="B6" s="597" t="s">
        <v>6</v>
      </c>
      <c r="C6" s="597"/>
    </row>
    <row r="7" s="1" customFormat="1" customHeight="1" spans="1:3">
      <c r="A7" s="596">
        <v>4</v>
      </c>
      <c r="B7" s="597" t="s">
        <v>7</v>
      </c>
      <c r="C7" s="597"/>
    </row>
    <row r="8" s="1" customFormat="1" customHeight="1" spans="1:3">
      <c r="A8" s="596">
        <v>5</v>
      </c>
      <c r="B8" s="597" t="s">
        <v>8</v>
      </c>
      <c r="C8" s="597"/>
    </row>
    <row r="9" s="1" customFormat="1" customHeight="1" spans="1:3">
      <c r="A9" s="596">
        <v>6</v>
      </c>
      <c r="B9" s="597" t="s">
        <v>9</v>
      </c>
      <c r="C9" s="597"/>
    </row>
    <row r="10" s="1" customFormat="1" customHeight="1" spans="1:3">
      <c r="A10" s="596">
        <v>7</v>
      </c>
      <c r="B10" s="597" t="s">
        <v>10</v>
      </c>
      <c r="C10" s="597"/>
    </row>
    <row r="11" s="1" customFormat="1" customHeight="1" spans="1:3">
      <c r="A11" s="596">
        <v>8</v>
      </c>
      <c r="B11" s="597" t="s">
        <v>11</v>
      </c>
      <c r="C11" s="597"/>
    </row>
    <row r="12" s="1" customFormat="1" customHeight="1" spans="1:3">
      <c r="A12" s="596">
        <v>9</v>
      </c>
      <c r="B12" s="597" t="s">
        <v>12</v>
      </c>
      <c r="C12" s="597"/>
    </row>
    <row r="13" s="1" customFormat="1" customHeight="1" spans="1:3">
      <c r="A13" s="596">
        <v>10</v>
      </c>
      <c r="B13" s="597" t="s">
        <v>13</v>
      </c>
      <c r="C13" s="597"/>
    </row>
    <row r="14" s="1" customFormat="1" customHeight="1" spans="1:3">
      <c r="A14" s="596">
        <v>11</v>
      </c>
      <c r="B14" s="597" t="s">
        <v>14</v>
      </c>
      <c r="C14" s="597"/>
    </row>
    <row r="15" s="1" customFormat="1" customHeight="1" spans="1:3">
      <c r="A15" s="596">
        <v>12</v>
      </c>
      <c r="B15" s="597" t="s">
        <v>15</v>
      </c>
      <c r="C15" s="597"/>
    </row>
    <row r="16" s="1" customFormat="1" customHeight="1" spans="1:3">
      <c r="A16" s="596">
        <v>13</v>
      </c>
      <c r="B16" s="597" t="s">
        <v>16</v>
      </c>
      <c r="C16" s="597"/>
    </row>
    <row r="17" s="1" customFormat="1" customHeight="1" spans="1:3">
      <c r="A17" s="596">
        <v>14</v>
      </c>
      <c r="B17" s="597" t="s">
        <v>17</v>
      </c>
      <c r="C17" s="597"/>
    </row>
    <row r="18" s="1" customFormat="1" customHeight="1" spans="1:3">
      <c r="A18" s="596">
        <v>15</v>
      </c>
      <c r="B18" s="597" t="s">
        <v>18</v>
      </c>
      <c r="C18" s="597"/>
    </row>
    <row r="19" s="1" customFormat="1" customHeight="1" spans="1:3">
      <c r="A19" s="596">
        <v>16</v>
      </c>
      <c r="B19" s="597" t="s">
        <v>19</v>
      </c>
      <c r="C19" s="597"/>
    </row>
    <row r="20" s="1" customFormat="1" customHeight="1" spans="1:3">
      <c r="A20" s="596">
        <v>17</v>
      </c>
      <c r="B20" s="597" t="s">
        <v>20</v>
      </c>
      <c r="C20" s="596"/>
    </row>
    <row r="21" s="1" customFormat="1" customHeight="1" spans="1:3">
      <c r="A21" s="596">
        <v>18</v>
      </c>
      <c r="B21" s="597" t="s">
        <v>21</v>
      </c>
      <c r="C21" s="596"/>
    </row>
    <row r="22" s="1" customFormat="1" customHeight="1" spans="1:3">
      <c r="A22" s="596">
        <v>19</v>
      </c>
      <c r="B22" s="597" t="s">
        <v>22</v>
      </c>
      <c r="C22" s="596"/>
    </row>
    <row r="23" s="1" customFormat="1" customHeight="1" spans="1:3">
      <c r="A23" s="596">
        <v>20</v>
      </c>
      <c r="B23" s="597" t="s">
        <v>23</v>
      </c>
      <c r="C23" s="596"/>
    </row>
    <row r="24" s="1" customFormat="1" customHeight="1" spans="1:3">
      <c r="A24" s="596">
        <v>21</v>
      </c>
      <c r="B24" s="597" t="s">
        <v>24</v>
      </c>
      <c r="C24" s="596"/>
    </row>
    <row r="25" s="1" customFormat="1" customHeight="1" spans="1:3">
      <c r="A25" s="596">
        <v>22</v>
      </c>
      <c r="B25" s="597" t="s">
        <v>25</v>
      </c>
      <c r="C25" s="596"/>
    </row>
    <row r="26" s="1" customFormat="1" customHeight="1" spans="1:3">
      <c r="A26" s="596">
        <v>23</v>
      </c>
      <c r="B26" s="597" t="s">
        <v>26</v>
      </c>
      <c r="C26" s="597"/>
    </row>
    <row r="27" s="1" customFormat="1" customHeight="1" spans="1:3">
      <c r="A27" s="596">
        <v>24</v>
      </c>
      <c r="B27" s="597" t="s">
        <v>27</v>
      </c>
      <c r="C27" s="597"/>
    </row>
    <row r="28" s="1" customFormat="1" customHeight="1" spans="1:3">
      <c r="A28" s="596">
        <v>25</v>
      </c>
      <c r="B28" s="597" t="s">
        <v>28</v>
      </c>
      <c r="C28" s="597"/>
    </row>
    <row r="29" s="1" customFormat="1" customHeight="1" spans="1:3">
      <c r="A29" s="596">
        <v>26</v>
      </c>
      <c r="B29" s="597" t="s">
        <v>29</v>
      </c>
      <c r="C29" s="597"/>
    </row>
    <row r="30" s="1" customFormat="1" customHeight="1" spans="1:3">
      <c r="A30" s="596">
        <v>27</v>
      </c>
      <c r="B30" s="597" t="s">
        <v>30</v>
      </c>
      <c r="C30" s="597"/>
    </row>
    <row r="31" s="1" customFormat="1" customHeight="1" spans="1:3">
      <c r="A31" s="596">
        <v>28</v>
      </c>
      <c r="B31" s="597" t="s">
        <v>31</v>
      </c>
      <c r="C31" s="597"/>
    </row>
    <row r="32" s="1" customFormat="1" customHeight="1" spans="1:3">
      <c r="A32" s="596">
        <v>29</v>
      </c>
      <c r="B32" s="597" t="s">
        <v>32</v>
      </c>
      <c r="C32" s="597"/>
    </row>
    <row r="33" s="1" customFormat="1" customHeight="1" spans="1:3">
      <c r="A33" s="596">
        <v>30</v>
      </c>
      <c r="B33" s="597" t="s">
        <v>33</v>
      </c>
      <c r="C33" s="597"/>
    </row>
    <row r="34" s="1" customFormat="1" customHeight="1" spans="1:3">
      <c r="A34" s="596">
        <v>31</v>
      </c>
      <c r="B34" s="597" t="s">
        <v>34</v>
      </c>
      <c r="C34" s="597"/>
    </row>
    <row r="35" s="1" customFormat="1" customHeight="1" spans="1:3">
      <c r="A35" s="596">
        <v>32</v>
      </c>
      <c r="B35" s="597" t="s">
        <v>35</v>
      </c>
      <c r="C35" s="597"/>
    </row>
    <row r="36" s="1" customFormat="1" customHeight="1" spans="1:3">
      <c r="A36" s="596">
        <v>33</v>
      </c>
      <c r="B36" s="597" t="s">
        <v>36</v>
      </c>
      <c r="C36" s="597"/>
    </row>
    <row r="37" s="1" customFormat="1" customHeight="1" spans="1:3">
      <c r="A37" s="596">
        <v>34</v>
      </c>
      <c r="B37" s="5" t="s">
        <v>37</v>
      </c>
      <c r="C37" s="597"/>
    </row>
    <row r="38" s="1" customFormat="1" customHeight="1" spans="1:3">
      <c r="A38" s="596">
        <v>35</v>
      </c>
      <c r="B38" s="5" t="s">
        <v>38</v>
      </c>
      <c r="C38" s="597"/>
    </row>
    <row r="39" s="1" customFormat="1" customHeight="1" spans="1:3">
      <c r="A39" s="596">
        <v>36</v>
      </c>
      <c r="B39" s="597" t="s">
        <v>39</v>
      </c>
      <c r="C39" s="596"/>
    </row>
    <row r="40" s="1" customFormat="1" customHeight="1" spans="1:3">
      <c r="A40" s="596">
        <v>37</v>
      </c>
      <c r="B40" s="597" t="s">
        <v>40</v>
      </c>
      <c r="C40" s="596"/>
    </row>
    <row r="41" s="1" customFormat="1" customHeight="1" spans="1:3">
      <c r="A41" s="596">
        <v>38</v>
      </c>
      <c r="B41" s="597" t="s">
        <v>41</v>
      </c>
      <c r="C41" s="596"/>
    </row>
    <row r="42" s="1" customFormat="1" customHeight="1" spans="1:3">
      <c r="A42" s="596">
        <v>39</v>
      </c>
      <c r="B42" s="597" t="s">
        <v>42</v>
      </c>
      <c r="C42" s="597"/>
    </row>
  </sheetData>
  <autoFilter ref="A3:C42">
    <extLst/>
  </autoFilter>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E11"/>
  <sheetViews>
    <sheetView workbookViewId="0">
      <selection activeCell="A1" sqref="A1:E1"/>
    </sheetView>
  </sheetViews>
  <sheetFormatPr defaultColWidth="9" defaultRowHeight="13.5" outlineLevelCol="4"/>
  <cols>
    <col min="1" max="1" width="37.75" style="414" customWidth="1"/>
    <col min="2" max="2" width="22" style="414" customWidth="1"/>
    <col min="3" max="4" width="23.8833333333333" style="414" customWidth="1"/>
    <col min="5" max="5" width="24.5" style="414" customWidth="1"/>
    <col min="6" max="248" width="9" style="414"/>
    <col min="249" max="16384" width="9" style="1"/>
  </cols>
  <sheetData>
    <row r="1" s="414" customFormat="1" ht="40.5" customHeight="1" spans="1:5">
      <c r="A1" s="415" t="s">
        <v>1451</v>
      </c>
      <c r="B1" s="415"/>
      <c r="C1" s="415"/>
      <c r="D1" s="415"/>
      <c r="E1" s="415"/>
    </row>
    <row r="2" s="414" customFormat="1" ht="17" customHeight="1" spans="1:5">
      <c r="A2" s="416"/>
      <c r="B2" s="416"/>
      <c r="C2" s="416"/>
      <c r="D2" s="417"/>
      <c r="E2" s="418" t="s">
        <v>44</v>
      </c>
    </row>
    <row r="3" s="1" customFormat="1" ht="24.95" customHeight="1" spans="1:5">
      <c r="A3" s="419" t="s">
        <v>45</v>
      </c>
      <c r="B3" s="419" t="s">
        <v>192</v>
      </c>
      <c r="C3" s="419" t="s">
        <v>47</v>
      </c>
      <c r="D3" s="420" t="s">
        <v>1452</v>
      </c>
      <c r="E3" s="421"/>
    </row>
    <row r="4" s="1" customFormat="1" ht="24.95" customHeight="1" spans="1:5">
      <c r="A4" s="422"/>
      <c r="B4" s="422"/>
      <c r="C4" s="422"/>
      <c r="D4" s="217" t="s">
        <v>1453</v>
      </c>
      <c r="E4" s="217" t="s">
        <v>1454</v>
      </c>
    </row>
    <row r="5" s="414" customFormat="1" ht="36" customHeight="1" spans="1:5">
      <c r="A5" s="423" t="s">
        <v>1436</v>
      </c>
      <c r="B5" s="424">
        <f>B6+B7+B8</f>
        <v>1802</v>
      </c>
      <c r="C5" s="424">
        <f>C6+C7+C8</f>
        <v>1739</v>
      </c>
      <c r="D5" s="424">
        <f>D6+D7+D8</f>
        <v>-63</v>
      </c>
      <c r="E5" s="425">
        <f t="shared" ref="E5:E10" si="0">D5/B5</f>
        <v>-0.035</v>
      </c>
    </row>
    <row r="6" s="414" customFormat="1" ht="36" customHeight="1" spans="1:5">
      <c r="A6" s="181" t="s">
        <v>1455</v>
      </c>
      <c r="B6" s="424">
        <v>20</v>
      </c>
      <c r="C6" s="424">
        <v>15</v>
      </c>
      <c r="D6" s="424">
        <f t="shared" ref="D6:D10" si="1">C6-B6</f>
        <v>-5</v>
      </c>
      <c r="E6" s="425">
        <f t="shared" si="0"/>
        <v>-0.25</v>
      </c>
    </row>
    <row r="7" s="414" customFormat="1" ht="36" customHeight="1" spans="1:5">
      <c r="A7" s="181" t="s">
        <v>1456</v>
      </c>
      <c r="B7" s="424">
        <v>664</v>
      </c>
      <c r="C7" s="424">
        <v>610</v>
      </c>
      <c r="D7" s="424">
        <f t="shared" si="1"/>
        <v>-54</v>
      </c>
      <c r="E7" s="425">
        <f t="shared" si="0"/>
        <v>-0.0813</v>
      </c>
    </row>
    <row r="8" s="414" customFormat="1" ht="36" customHeight="1" spans="1:5">
      <c r="A8" s="181" t="s">
        <v>1457</v>
      </c>
      <c r="B8" s="424">
        <f>B9+B10</f>
        <v>1118</v>
      </c>
      <c r="C8" s="424">
        <f>C9+C10</f>
        <v>1114</v>
      </c>
      <c r="D8" s="424">
        <f>D9+D10</f>
        <v>-4</v>
      </c>
      <c r="E8" s="425">
        <f t="shared" si="0"/>
        <v>-0.0036</v>
      </c>
    </row>
    <row r="9" s="414" customFormat="1" ht="36" customHeight="1" spans="1:5">
      <c r="A9" s="184" t="s">
        <v>1458</v>
      </c>
      <c r="B9" s="426">
        <v>140</v>
      </c>
      <c r="C9" s="426">
        <v>280</v>
      </c>
      <c r="D9" s="426">
        <f t="shared" si="1"/>
        <v>140</v>
      </c>
      <c r="E9" s="427">
        <f t="shared" si="0"/>
        <v>1</v>
      </c>
    </row>
    <row r="10" s="414" customFormat="1" ht="36" customHeight="1" spans="1:5">
      <c r="A10" s="184" t="s">
        <v>1459</v>
      </c>
      <c r="B10" s="426">
        <v>978</v>
      </c>
      <c r="C10" s="426">
        <v>834</v>
      </c>
      <c r="D10" s="426">
        <f t="shared" si="1"/>
        <v>-144</v>
      </c>
      <c r="E10" s="427">
        <f t="shared" si="0"/>
        <v>-0.1472</v>
      </c>
    </row>
    <row r="11" s="414" customFormat="1" ht="177" customHeight="1" spans="1:5">
      <c r="A11" s="428" t="s">
        <v>1460</v>
      </c>
      <c r="B11" s="428"/>
      <c r="C11" s="428"/>
      <c r="D11" s="428"/>
      <c r="E11" s="428"/>
    </row>
  </sheetData>
  <mergeCells count="6">
    <mergeCell ref="A1:E1"/>
    <mergeCell ref="D3:E3"/>
    <mergeCell ref="A11:E11"/>
    <mergeCell ref="A3:A4"/>
    <mergeCell ref="B3:B4"/>
    <mergeCell ref="C3:C4"/>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ignoredErrors>
    <ignoredError sqref="D8" formula="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16"/>
  <sheetViews>
    <sheetView workbookViewId="0">
      <selection activeCell="A1" sqref="A1:B12"/>
    </sheetView>
  </sheetViews>
  <sheetFormatPr defaultColWidth="9" defaultRowHeight="14.25" outlineLevelCol="1"/>
  <cols>
    <col min="1" max="1" width="62.3833333333333" style="83" customWidth="1"/>
    <col min="2" max="2" width="42.6333333333333" style="84" customWidth="1"/>
    <col min="3" max="237" width="9" style="83"/>
    <col min="238" max="238" width="41.6333333333333" style="83" customWidth="1"/>
    <col min="239" max="240" width="14.5" style="83" customWidth="1"/>
    <col min="241" max="241" width="13.8833333333333" style="83" customWidth="1"/>
    <col min="242" max="244" width="9" style="83"/>
    <col min="245" max="246" width="10.5" style="83" customWidth="1"/>
    <col min="247" max="16384" width="9" style="83"/>
  </cols>
  <sheetData>
    <row r="1" s="83" customFormat="1" ht="45" customHeight="1" spans="1:2">
      <c r="A1" s="85" t="s">
        <v>13</v>
      </c>
      <c r="B1" s="86"/>
    </row>
    <row r="2" s="83" customFormat="1" ht="20.1" customHeight="1" spans="1:2">
      <c r="A2" s="87"/>
      <c r="B2" s="88"/>
    </row>
    <row r="3" s="83" customFormat="1" ht="45" customHeight="1" spans="1:2">
      <c r="A3" s="89" t="s">
        <v>1461</v>
      </c>
      <c r="B3" s="90"/>
    </row>
    <row r="4" s="83" customFormat="1" ht="36" customHeight="1" spans="1:2">
      <c r="A4" s="91"/>
      <c r="B4" s="92"/>
    </row>
    <row r="5" s="83" customFormat="1" ht="36" customHeight="1" spans="1:2">
      <c r="A5" s="91"/>
      <c r="B5" s="92"/>
    </row>
    <row r="6" s="83" customFormat="1" ht="36" customHeight="1" spans="1:2">
      <c r="A6" s="91"/>
      <c r="B6" s="92"/>
    </row>
    <row r="7" s="83" customFormat="1" ht="36" customHeight="1" spans="1:2">
      <c r="A7" s="91"/>
      <c r="B7" s="92"/>
    </row>
    <row r="8" s="83" customFormat="1" ht="36" customHeight="1" spans="1:2">
      <c r="A8" s="91"/>
      <c r="B8" s="92"/>
    </row>
    <row r="9" s="83" customFormat="1" ht="36" customHeight="1" spans="1:2">
      <c r="A9" s="91"/>
      <c r="B9" s="92"/>
    </row>
    <row r="10" s="83" customFormat="1" ht="36" customHeight="1" spans="1:2">
      <c r="A10" s="91"/>
      <c r="B10" s="92"/>
    </row>
    <row r="11" s="83" customFormat="1" ht="36" customHeight="1" spans="1:2">
      <c r="A11" s="91"/>
      <c r="B11" s="92"/>
    </row>
    <row r="12" s="83" customFormat="1" ht="36" customHeight="1" spans="1:2">
      <c r="A12" s="93"/>
      <c r="B12" s="94"/>
    </row>
    <row r="13" s="83" customFormat="1" spans="2:2">
      <c r="B13" s="95"/>
    </row>
    <row r="14" s="83" customFormat="1" spans="2:2">
      <c r="B14" s="95"/>
    </row>
    <row r="15" s="83" customFormat="1" spans="2:2">
      <c r="B15" s="95"/>
    </row>
    <row r="16" s="83" customFormat="1" spans="2:2">
      <c r="B16" s="95"/>
    </row>
  </sheetData>
  <mergeCells count="2">
    <mergeCell ref="A1:B1"/>
    <mergeCell ref="A3:B1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D50"/>
  <sheetViews>
    <sheetView showGridLines="0" showZeros="0" view="pageBreakPreview" zoomScaleNormal="115" workbookViewId="0">
      <selection activeCell="A3" sqref="$A3:$XFD3"/>
    </sheetView>
  </sheetViews>
  <sheetFormatPr defaultColWidth="9" defaultRowHeight="14.25" outlineLevelCol="3"/>
  <cols>
    <col min="1" max="1" width="50.75" style="209" customWidth="1"/>
    <col min="2" max="3" width="20.6333333333333" style="371" customWidth="1"/>
    <col min="4" max="4" width="20.6333333333333" style="372" customWidth="1"/>
    <col min="5" max="16355" width="9" style="209"/>
    <col min="16356" max="16356" width="45.6333333333333" style="209"/>
    <col min="16357" max="16384" width="9" style="209"/>
  </cols>
  <sheetData>
    <row r="1" ht="45" customHeight="1" spans="1:4">
      <c r="A1" s="373" t="s">
        <v>14</v>
      </c>
      <c r="B1" s="374"/>
      <c r="C1" s="374"/>
      <c r="D1" s="374"/>
    </row>
    <row r="2" s="369" customFormat="1" ht="20.1" customHeight="1" spans="1:4">
      <c r="A2" s="375"/>
      <c r="B2" s="376"/>
      <c r="C2" s="377"/>
      <c r="D2" s="378" t="s">
        <v>44</v>
      </c>
    </row>
    <row r="3" s="370" customFormat="1" ht="45" customHeight="1" spans="1:4">
      <c r="A3" s="379" t="s">
        <v>45</v>
      </c>
      <c r="B3" s="412" t="s">
        <v>46</v>
      </c>
      <c r="C3" s="412" t="s">
        <v>47</v>
      </c>
      <c r="D3" s="412" t="s">
        <v>48</v>
      </c>
    </row>
    <row r="4" s="370" customFormat="1" ht="30" customHeight="1" spans="1:4">
      <c r="A4" s="380" t="s">
        <v>1462</v>
      </c>
      <c r="B4" s="381"/>
      <c r="C4" s="381"/>
      <c r="D4" s="382" t="s">
        <v>65</v>
      </c>
    </row>
    <row r="5" ht="30" customHeight="1" spans="1:4">
      <c r="A5" s="380" t="s">
        <v>1463</v>
      </c>
      <c r="B5" s="381"/>
      <c r="C5" s="381"/>
      <c r="D5" s="383" t="s">
        <v>65</v>
      </c>
    </row>
    <row r="6" ht="30" customHeight="1" spans="1:4">
      <c r="A6" s="380" t="s">
        <v>1464</v>
      </c>
      <c r="B6" s="384"/>
      <c r="C6" s="381"/>
      <c r="D6" s="383" t="s">
        <v>65</v>
      </c>
    </row>
    <row r="7" ht="30" customHeight="1" spans="1:4">
      <c r="A7" s="380" t="s">
        <v>1465</v>
      </c>
      <c r="B7" s="381"/>
      <c r="C7" s="381"/>
      <c r="D7" s="383" t="s">
        <v>65</v>
      </c>
    </row>
    <row r="8" ht="30" customHeight="1" spans="1:4">
      <c r="A8" s="385" t="s">
        <v>1466</v>
      </c>
      <c r="B8" s="384">
        <f>SUM(B9:B13)</f>
        <v>10444</v>
      </c>
      <c r="C8" s="384">
        <f>SUM(C9:C13)</f>
        <v>7049</v>
      </c>
      <c r="D8" s="383">
        <v>-0.325</v>
      </c>
    </row>
    <row r="9" ht="30" customHeight="1" spans="1:4">
      <c r="A9" s="386" t="s">
        <v>1467</v>
      </c>
      <c r="B9" s="381">
        <v>10507</v>
      </c>
      <c r="C9" s="381">
        <v>7049</v>
      </c>
      <c r="D9" s="387">
        <v>-0.329</v>
      </c>
    </row>
    <row r="10" ht="30" customHeight="1" spans="1:4">
      <c r="A10" s="386" t="s">
        <v>1468</v>
      </c>
      <c r="B10" s="381">
        <v>44</v>
      </c>
      <c r="C10" s="381"/>
      <c r="D10" s="383" t="s">
        <v>65</v>
      </c>
    </row>
    <row r="11" ht="30" customHeight="1" spans="1:4">
      <c r="A11" s="380" t="s">
        <v>1469</v>
      </c>
      <c r="B11" s="381"/>
      <c r="C11" s="381"/>
      <c r="D11" s="387" t="s">
        <v>65</v>
      </c>
    </row>
    <row r="12" ht="30" customHeight="1" spans="1:4">
      <c r="A12" s="380" t="s">
        <v>1470</v>
      </c>
      <c r="B12" s="381">
        <v>-107</v>
      </c>
      <c r="C12" s="381"/>
      <c r="D12" s="387" t="s">
        <v>65</v>
      </c>
    </row>
    <row r="13" ht="30" customHeight="1" spans="1:4">
      <c r="A13" s="380" t="s">
        <v>1471</v>
      </c>
      <c r="B13" s="381"/>
      <c r="C13" s="381"/>
      <c r="D13" s="387" t="s">
        <v>65</v>
      </c>
    </row>
    <row r="14" ht="30" customHeight="1" spans="1:4">
      <c r="A14" s="380" t="s">
        <v>1472</v>
      </c>
      <c r="B14" s="381"/>
      <c r="C14" s="381"/>
      <c r="D14" s="387" t="s">
        <v>65</v>
      </c>
    </row>
    <row r="15" ht="30" customHeight="1" spans="1:4">
      <c r="A15" s="385" t="s">
        <v>1473</v>
      </c>
      <c r="B15" s="384">
        <f>SUM(B16:B17)</f>
        <v>0</v>
      </c>
      <c r="C15" s="384">
        <f>SUM(C16:C17)</f>
        <v>0</v>
      </c>
      <c r="D15" s="387" t="s">
        <v>65</v>
      </c>
    </row>
    <row r="16" ht="30" customHeight="1" spans="1:4">
      <c r="A16" s="380" t="s">
        <v>1474</v>
      </c>
      <c r="B16" s="381"/>
      <c r="C16" s="381"/>
      <c r="D16" s="383" t="s">
        <v>65</v>
      </c>
    </row>
    <row r="17" ht="30" customHeight="1" spans="1:4">
      <c r="A17" s="380" t="s">
        <v>1475</v>
      </c>
      <c r="B17" s="381"/>
      <c r="C17" s="381"/>
      <c r="D17" s="383" t="s">
        <v>65</v>
      </c>
    </row>
    <row r="18" ht="30" customHeight="1" spans="1:4">
      <c r="A18" s="380" t="s">
        <v>1476</v>
      </c>
      <c r="B18" s="381"/>
      <c r="C18" s="381"/>
      <c r="D18" s="387" t="s">
        <v>65</v>
      </c>
    </row>
    <row r="19" ht="30" customHeight="1" spans="1:4">
      <c r="A19" s="380" t="s">
        <v>1477</v>
      </c>
      <c r="B19" s="381"/>
      <c r="C19" s="381"/>
      <c r="D19" s="387" t="s">
        <v>65</v>
      </c>
    </row>
    <row r="20" ht="30" customHeight="1" spans="1:4">
      <c r="A20" s="388" t="s">
        <v>1478</v>
      </c>
      <c r="B20" s="381">
        <v>343</v>
      </c>
      <c r="C20" s="381">
        <v>350</v>
      </c>
      <c r="D20" s="387">
        <v>0.02</v>
      </c>
    </row>
    <row r="21" ht="30" customHeight="1" spans="1:4">
      <c r="A21" s="362" t="s">
        <v>1479</v>
      </c>
      <c r="B21" s="381"/>
      <c r="C21" s="381"/>
      <c r="D21" s="383" t="s">
        <v>65</v>
      </c>
    </row>
    <row r="22" ht="30" customHeight="1" spans="1:4">
      <c r="A22" s="362" t="s">
        <v>1480</v>
      </c>
      <c r="B22" s="381"/>
      <c r="C22" s="381"/>
      <c r="D22" s="383" t="s">
        <v>65</v>
      </c>
    </row>
    <row r="23" ht="30" customHeight="1" spans="1:4">
      <c r="A23" s="389" t="s">
        <v>1481</v>
      </c>
      <c r="B23" s="384">
        <f>SUM(B24)</f>
        <v>3082</v>
      </c>
      <c r="C23" s="384">
        <f>SUM(C24)</f>
        <v>4706</v>
      </c>
      <c r="D23" s="383">
        <v>0.527</v>
      </c>
    </row>
    <row r="24" ht="30" customHeight="1" spans="1:4">
      <c r="A24" s="389" t="s">
        <v>1482</v>
      </c>
      <c r="B24" s="384">
        <f>SUM(B25:B26)</f>
        <v>3082</v>
      </c>
      <c r="C24" s="384">
        <f>SUM(C25:C26)</f>
        <v>4706</v>
      </c>
      <c r="D24" s="383">
        <v>0.527</v>
      </c>
    </row>
    <row r="25" ht="30" customHeight="1" spans="1:4">
      <c r="A25" s="388" t="s">
        <v>1483</v>
      </c>
      <c r="B25" s="381">
        <v>3082</v>
      </c>
      <c r="C25" s="381">
        <v>4706</v>
      </c>
      <c r="D25" s="387">
        <v>0.527</v>
      </c>
    </row>
    <row r="26" ht="30" customHeight="1" spans="1:4">
      <c r="A26" s="388" t="s">
        <v>1484</v>
      </c>
      <c r="B26" s="381"/>
      <c r="C26" s="381"/>
      <c r="D26" s="383"/>
    </row>
    <row r="27" ht="30" customHeight="1" spans="1:4">
      <c r="A27" s="390" t="s">
        <v>1485</v>
      </c>
      <c r="B27" s="384">
        <f>SUM(B4:B8,B15,B18:B23)</f>
        <v>13869</v>
      </c>
      <c r="C27" s="384">
        <f>SUM(C4:C8,C15,C18:C23)</f>
        <v>12105</v>
      </c>
      <c r="D27" s="383">
        <v>-0.127</v>
      </c>
    </row>
    <row r="28" ht="30" customHeight="1" spans="1:4">
      <c r="A28" s="391" t="s">
        <v>76</v>
      </c>
      <c r="B28" s="384">
        <f>SUM(B29,B30,B32,B34,B36)</f>
        <v>31538</v>
      </c>
      <c r="C28" s="384">
        <f>SUM(C29,C30,C32,C34,C36)</f>
        <v>26313</v>
      </c>
      <c r="D28" s="383">
        <v>-0.166</v>
      </c>
    </row>
    <row r="29" ht="30" customHeight="1" spans="1:4">
      <c r="A29" s="392" t="s">
        <v>1486</v>
      </c>
      <c r="B29" s="384">
        <v>4664</v>
      </c>
      <c r="C29" s="384">
        <v>2</v>
      </c>
      <c r="D29" s="383">
        <v>-1</v>
      </c>
    </row>
    <row r="30" ht="30" customHeight="1" spans="1:4">
      <c r="A30" s="392" t="s">
        <v>1487</v>
      </c>
      <c r="B30" s="384">
        <f t="shared" ref="B30:B34" si="0">SUM(B31)</f>
        <v>0</v>
      </c>
      <c r="C30" s="384">
        <f t="shared" ref="C30:C34" si="1">SUM(C31)</f>
        <v>0</v>
      </c>
      <c r="D30" s="393" t="s">
        <v>65</v>
      </c>
    </row>
    <row r="31" ht="30" customHeight="1" spans="1:4">
      <c r="A31" s="394" t="s">
        <v>1488</v>
      </c>
      <c r="B31" s="381"/>
      <c r="C31" s="381"/>
      <c r="D31" s="393" t="s">
        <v>65</v>
      </c>
    </row>
    <row r="32" ht="30" customHeight="1" spans="1:4">
      <c r="A32" s="392" t="s">
        <v>121</v>
      </c>
      <c r="B32" s="384">
        <f t="shared" si="0"/>
        <v>7974</v>
      </c>
      <c r="C32" s="384">
        <f t="shared" si="1"/>
        <v>10111</v>
      </c>
      <c r="D32" s="383">
        <v>0.268</v>
      </c>
    </row>
    <row r="33" ht="30" customHeight="1" spans="1:4">
      <c r="A33" s="394" t="s">
        <v>1489</v>
      </c>
      <c r="B33" s="381">
        <v>7974</v>
      </c>
      <c r="C33" s="381">
        <v>10111</v>
      </c>
      <c r="D33" s="387">
        <v>0.268</v>
      </c>
    </row>
    <row r="34" ht="30" customHeight="1" spans="1:4">
      <c r="A34" s="392" t="s">
        <v>122</v>
      </c>
      <c r="B34" s="384">
        <f t="shared" si="0"/>
        <v>0</v>
      </c>
      <c r="C34" s="384">
        <f t="shared" si="1"/>
        <v>0</v>
      </c>
      <c r="D34" s="395" t="s">
        <v>65</v>
      </c>
    </row>
    <row r="35" ht="30" customHeight="1" spans="1:4">
      <c r="A35" s="394" t="s">
        <v>1490</v>
      </c>
      <c r="B35" s="381"/>
      <c r="C35" s="381"/>
      <c r="D35" s="395" t="s">
        <v>65</v>
      </c>
    </row>
    <row r="36" ht="30" customHeight="1" spans="1:4">
      <c r="A36" s="396" t="s">
        <v>1491</v>
      </c>
      <c r="B36" s="384">
        <f>SUM(B37)</f>
        <v>18900</v>
      </c>
      <c r="C36" s="384">
        <f>SUM(C37)</f>
        <v>16200</v>
      </c>
      <c r="D36" s="383">
        <v>-0.143</v>
      </c>
    </row>
    <row r="37" ht="30" customHeight="1" spans="1:4">
      <c r="A37" s="397" t="s">
        <v>1492</v>
      </c>
      <c r="B37" s="384">
        <f>SUM(B38:B42)</f>
        <v>18900</v>
      </c>
      <c r="C37" s="384">
        <f>SUM(C38:C42)</f>
        <v>16200</v>
      </c>
      <c r="D37" s="383">
        <v>-0.143</v>
      </c>
    </row>
    <row r="38" ht="30" customHeight="1" spans="1:4">
      <c r="A38" s="397" t="s">
        <v>1493</v>
      </c>
      <c r="B38" s="381">
        <v>12000</v>
      </c>
      <c r="C38" s="381">
        <v>16200</v>
      </c>
      <c r="D38" s="387">
        <v>0.35</v>
      </c>
    </row>
    <row r="39" ht="30" customHeight="1" spans="1:4">
      <c r="A39" s="397" t="s">
        <v>1494</v>
      </c>
      <c r="B39" s="384"/>
      <c r="C39" s="398"/>
      <c r="D39" s="399" t="s">
        <v>65</v>
      </c>
    </row>
    <row r="40" ht="30" customHeight="1" spans="1:4">
      <c r="A40" s="397" t="s">
        <v>1495</v>
      </c>
      <c r="B40" s="384"/>
      <c r="C40" s="398"/>
      <c r="D40" s="399" t="s">
        <v>65</v>
      </c>
    </row>
    <row r="41" ht="30" customHeight="1" spans="1:4">
      <c r="A41" s="397" t="s">
        <v>1496</v>
      </c>
      <c r="B41" s="384"/>
      <c r="C41" s="398"/>
      <c r="D41" s="399" t="s">
        <v>65</v>
      </c>
    </row>
    <row r="42" ht="30" customHeight="1" spans="1:4">
      <c r="A42" s="397" t="s">
        <v>1497</v>
      </c>
      <c r="B42" s="381">
        <v>6900</v>
      </c>
      <c r="C42" s="381"/>
      <c r="D42" s="387" t="s">
        <v>65</v>
      </c>
    </row>
    <row r="43" ht="30" customHeight="1" spans="1:4">
      <c r="A43" s="390" t="s">
        <v>1498</v>
      </c>
      <c r="B43" s="384">
        <f>SUM(B27:B28)</f>
        <v>45407</v>
      </c>
      <c r="C43" s="384">
        <f>SUM(C27:C28)</f>
        <v>38418</v>
      </c>
      <c r="D43" s="383">
        <v>-0.154</v>
      </c>
    </row>
    <row r="45" spans="2:3">
      <c r="B45" s="413"/>
      <c r="C45" s="413"/>
    </row>
    <row r="46" spans="2:3">
      <c r="B46" s="413"/>
      <c r="C46" s="413"/>
    </row>
    <row r="47" spans="2:3">
      <c r="B47" s="413"/>
      <c r="C47" s="413"/>
    </row>
    <row r="48" spans="2:3">
      <c r="B48" s="413"/>
      <c r="C48" s="413"/>
    </row>
    <row r="50" spans="2:3">
      <c r="B50" s="413"/>
      <c r="C50" s="413"/>
    </row>
  </sheetData>
  <mergeCells count="1">
    <mergeCell ref="A1:D1"/>
  </mergeCells>
  <conditionalFormatting sqref="C15">
    <cfRule type="expression" dxfId="1" priority="10" stopIfTrue="1">
      <formula>"len($A:$A)=3"</formula>
    </cfRule>
  </conditionalFormatting>
  <conditionalFormatting sqref="C28">
    <cfRule type="expression" dxfId="1" priority="11" stopIfTrue="1">
      <formula>"len($A:$A)=3"</formula>
    </cfRule>
  </conditionalFormatting>
  <conditionalFormatting sqref="C31">
    <cfRule type="expression" dxfId="1" priority="16" stopIfTrue="1">
      <formula>"len($A:$A)=3"</formula>
    </cfRule>
  </conditionalFormatting>
  <conditionalFormatting sqref="B32">
    <cfRule type="expression" dxfId="1" priority="20" stopIfTrue="1">
      <formula>"len($A:$A)=3"</formula>
    </cfRule>
    <cfRule type="expression" dxfId="1" priority="19" stopIfTrue="1">
      <formula>"len($A:$A)=3"</formula>
    </cfRule>
  </conditionalFormatting>
  <conditionalFormatting sqref="C32">
    <cfRule type="expression" dxfId="1" priority="6" stopIfTrue="1">
      <formula>"len($A:$A)=3"</formula>
    </cfRule>
    <cfRule type="expression" dxfId="1" priority="5" stopIfTrue="1">
      <formula>"len($A:$A)=3"</formula>
    </cfRule>
  </conditionalFormatting>
  <conditionalFormatting sqref="B34">
    <cfRule type="expression" dxfId="1" priority="18" stopIfTrue="1">
      <formula>"len($A:$A)=3"</formula>
    </cfRule>
    <cfRule type="expression" dxfId="1" priority="17" stopIfTrue="1">
      <formula>"len($A:$A)=3"</formula>
    </cfRule>
  </conditionalFormatting>
  <conditionalFormatting sqref="C34">
    <cfRule type="expression" dxfId="1" priority="4" stopIfTrue="1">
      <formula>"len($A:$A)=3"</formula>
    </cfRule>
    <cfRule type="expression" dxfId="1" priority="3" stopIfTrue="1">
      <formula>"len($A:$A)=3"</formula>
    </cfRule>
  </conditionalFormatting>
  <conditionalFormatting sqref="A36">
    <cfRule type="expression" dxfId="3" priority="33" stopIfTrue="1">
      <formula>"len($A:$A)=3"</formula>
    </cfRule>
    <cfRule type="expression" dxfId="3" priority="32" stopIfTrue="1">
      <formula>"len($A:$A)=3"</formula>
    </cfRule>
    <cfRule type="expression" dxfId="3" priority="31" stopIfTrue="1">
      <formula>"len($A:$A)=3"</formula>
    </cfRule>
    <cfRule type="expression" dxfId="3" priority="30" stopIfTrue="1">
      <formula>"len($A:$A)=3"</formula>
    </cfRule>
    <cfRule type="expression" dxfId="1" priority="29" stopIfTrue="1">
      <formula>"len($A:$A)=3"</formula>
    </cfRule>
  </conditionalFormatting>
  <conditionalFormatting sqref="C36">
    <cfRule type="expression" dxfId="1" priority="12" stopIfTrue="1">
      <formula>"len($A:$A)=3"</formula>
    </cfRule>
  </conditionalFormatting>
  <conditionalFormatting sqref="A37">
    <cfRule type="expression" dxfId="1" priority="59" stopIfTrue="1">
      <formula>"len($A:$A)=3"</formula>
    </cfRule>
    <cfRule type="expression" dxfId="1" priority="58" stopIfTrue="1">
      <formula>"len($A:$A)=3"</formula>
    </cfRule>
    <cfRule type="expression" dxfId="1" priority="57" stopIfTrue="1">
      <formula>"len($A:$A)=3"</formula>
    </cfRule>
  </conditionalFormatting>
  <conditionalFormatting sqref="C37">
    <cfRule type="expression" dxfId="1" priority="9" stopIfTrue="1">
      <formula>"len($A:$A)=3"</formula>
    </cfRule>
  </conditionalFormatting>
  <conditionalFormatting sqref="A38">
    <cfRule type="expression" dxfId="1" priority="54" stopIfTrue="1">
      <formula>"len($A:$A)=3"</formula>
    </cfRule>
    <cfRule type="expression" dxfId="1" priority="53" stopIfTrue="1">
      <formula>"len($A:$A)=3"</formula>
    </cfRule>
    <cfRule type="expression" dxfId="1" priority="52" stopIfTrue="1">
      <formula>"len($A:$A)=3"</formula>
    </cfRule>
  </conditionalFormatting>
  <conditionalFormatting sqref="C38">
    <cfRule type="expression" dxfId="1" priority="1" stopIfTrue="1">
      <formula>"len($A:$A)=3"</formula>
    </cfRule>
  </conditionalFormatting>
  <conditionalFormatting sqref="A42">
    <cfRule type="expression" dxfId="3" priority="51" stopIfTrue="1">
      <formula>"len($A:$A)=3"</formula>
    </cfRule>
    <cfRule type="expression" dxfId="3" priority="50" stopIfTrue="1">
      <formula>"len($A:$A)=3"</formula>
    </cfRule>
    <cfRule type="expression" dxfId="3" priority="49" stopIfTrue="1">
      <formula>"len($A:$A)=3"</formula>
    </cfRule>
    <cfRule type="expression" dxfId="1" priority="48" stopIfTrue="1">
      <formula>"len($A:$A)=3"</formula>
    </cfRule>
    <cfRule type="expression" dxfId="1" priority="47" stopIfTrue="1">
      <formula>"len($A:$A)=3"</formula>
    </cfRule>
    <cfRule type="expression" dxfId="1" priority="46" stopIfTrue="1">
      <formula>"len($A:$A)=3"</formula>
    </cfRule>
  </conditionalFormatting>
  <conditionalFormatting sqref="C42">
    <cfRule type="expression" dxfId="1" priority="2" stopIfTrue="1">
      <formula>"len($A:$A)=3"</formula>
    </cfRule>
  </conditionalFormatting>
  <conditionalFormatting sqref="A5:A19">
    <cfRule type="expression" dxfId="1" priority="61" stopIfTrue="1">
      <formula>"len($A:$A)=3"</formula>
    </cfRule>
  </conditionalFormatting>
  <conditionalFormatting sqref="A28:A31">
    <cfRule type="expression" dxfId="1" priority="60" stopIfTrue="1">
      <formula>"len($A:$A)=3"</formula>
    </cfRule>
  </conditionalFormatting>
  <conditionalFormatting sqref="A37:A38">
    <cfRule type="expression" dxfId="1" priority="56" stopIfTrue="1">
      <formula>"len($A:$A)=3"</formula>
    </cfRule>
    <cfRule type="expression" dxfId="1" priority="55" stopIfTrue="1">
      <formula>"len($A:$A)=3"</formula>
    </cfRule>
  </conditionalFormatting>
  <conditionalFormatting sqref="A39:A40">
    <cfRule type="expression" dxfId="3" priority="45" stopIfTrue="1">
      <formula>"len($A:$A)=3"</formula>
    </cfRule>
    <cfRule type="expression" dxfId="3" priority="44" stopIfTrue="1">
      <formula>"len($A:$A)=3"</formula>
    </cfRule>
    <cfRule type="expression" dxfId="3" priority="43" stopIfTrue="1">
      <formula>"len($A:$A)=3"</formula>
    </cfRule>
    <cfRule type="expression" dxfId="3" priority="42" stopIfTrue="1">
      <formula>"len($A:$A)=3"</formula>
    </cfRule>
    <cfRule type="expression" dxfId="3" priority="41" stopIfTrue="1">
      <formula>"len($A:$A)=3"</formula>
    </cfRule>
    <cfRule type="expression" dxfId="1" priority="40" stopIfTrue="1">
      <formula>"len($A:$A)=3"</formula>
    </cfRule>
  </conditionalFormatting>
  <conditionalFormatting sqref="A41:A42">
    <cfRule type="expression" dxfId="3" priority="39" stopIfTrue="1">
      <formula>"len($A:$A)=3"</formula>
    </cfRule>
    <cfRule type="expression" dxfId="3" priority="38" stopIfTrue="1">
      <formula>"len($A:$A)=3"</formula>
    </cfRule>
    <cfRule type="expression" dxfId="3" priority="37" stopIfTrue="1">
      <formula>"len($A:$A)=3"</formula>
    </cfRule>
    <cfRule type="expression" dxfId="3" priority="36" stopIfTrue="1">
      <formula>"len($A:$A)=3"</formula>
    </cfRule>
    <cfRule type="expression" dxfId="3" priority="35" stopIfTrue="1">
      <formula>"len($A:$A)=3"</formula>
    </cfRule>
    <cfRule type="expression" dxfId="1" priority="34" stopIfTrue="1">
      <formula>"len($A:$A)=3"</formula>
    </cfRule>
  </conditionalFormatting>
  <conditionalFormatting sqref="B5:B12">
    <cfRule type="expression" dxfId="1" priority="26" stopIfTrue="1">
      <formula>"len($A:$A)=3"</formula>
    </cfRule>
  </conditionalFormatting>
  <conditionalFormatting sqref="B16:B21">
    <cfRule type="expression" dxfId="1" priority="21" stopIfTrue="1">
      <formula>"len($A:$A)=3"</formula>
    </cfRule>
  </conditionalFormatting>
  <conditionalFormatting sqref="B18:B21">
    <cfRule type="expression" dxfId="1" priority="24" stopIfTrue="1">
      <formula>"len($A:$A)=3"</formula>
    </cfRule>
  </conditionalFormatting>
  <conditionalFormatting sqref="B36:B42">
    <cfRule type="expression" dxfId="1" priority="25" stopIfTrue="1">
      <formula>"len($A:$A)=3"</formula>
    </cfRule>
  </conditionalFormatting>
  <conditionalFormatting sqref="C5:C12">
    <cfRule type="expression" dxfId="1" priority="13" stopIfTrue="1">
      <formula>"len($A:$A)=3"</formula>
    </cfRule>
  </conditionalFormatting>
  <conditionalFormatting sqref="B13:B14 B15 B18">
    <cfRule type="expression" dxfId="1" priority="27" stopIfTrue="1">
      <formula>"len($A:$A)=3"</formula>
    </cfRule>
  </conditionalFormatting>
  <conditionalFormatting sqref="C13:C14 C16:C19">
    <cfRule type="expression" dxfId="1" priority="14" stopIfTrue="1">
      <formula>"len($A:$A)=3"</formula>
    </cfRule>
  </conditionalFormatting>
  <conditionalFormatting sqref="B28 B35">
    <cfRule type="expression" dxfId="1" priority="28" stopIfTrue="1">
      <formula>"len($A:$A)=3"</formula>
    </cfRule>
  </conditionalFormatting>
  <conditionalFormatting sqref="B29 B30:B31">
    <cfRule type="expression" dxfId="1" priority="23" stopIfTrue="1">
      <formula>"len($A:$A)=3"</formula>
    </cfRule>
  </conditionalFormatting>
  <conditionalFormatting sqref="B29 B30:B31 B33">
    <cfRule type="expression" dxfId="1" priority="22" stopIfTrue="1">
      <formula>"len($A:$A)=3"</formula>
    </cfRule>
  </conditionalFormatting>
  <conditionalFormatting sqref="C29 C30">
    <cfRule type="expression" dxfId="1" priority="8" stopIfTrue="1">
      <formula>"len($A:$A)=3"</formula>
    </cfRule>
    <cfRule type="expression" dxfId="1" priority="7" stopIfTrue="1">
      <formula>"len($A:$A)=3"</formula>
    </cfRule>
  </conditionalFormatting>
  <conditionalFormatting sqref="C35 C31 C33">
    <cfRule type="expression" dxfId="1" priority="1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H308"/>
  <sheetViews>
    <sheetView showGridLines="0" showZeros="0" view="pageBreakPreview" zoomScaleNormal="115" workbookViewId="0">
      <pane ySplit="3" topLeftCell="A199" activePane="bottomLeft" state="frozen"/>
      <selection/>
      <selection pane="bottomLeft" activeCell="A211" sqref="A211"/>
    </sheetView>
  </sheetViews>
  <sheetFormatPr defaultColWidth="9" defaultRowHeight="14.25" outlineLevelCol="7"/>
  <cols>
    <col min="1" max="1" width="50.75" style="402" customWidth="1"/>
    <col min="2" max="3" width="20.6333333333333" style="404" customWidth="1"/>
    <col min="4" max="4" width="20.6333333333333" style="405" customWidth="1"/>
    <col min="5" max="16384" width="9" style="402"/>
  </cols>
  <sheetData>
    <row r="1" ht="45" customHeight="1" spans="1:4">
      <c r="A1" s="406" t="s">
        <v>15</v>
      </c>
      <c r="B1" s="407"/>
      <c r="C1" s="407"/>
      <c r="D1" s="406"/>
    </row>
    <row r="2" s="400" customFormat="1" ht="20.1" customHeight="1" spans="1:4">
      <c r="A2" s="408"/>
      <c r="B2" s="409"/>
      <c r="C2" s="409"/>
      <c r="D2" s="410" t="s">
        <v>44</v>
      </c>
    </row>
    <row r="3" s="401" customFormat="1" ht="45" customHeight="1" spans="1:4">
      <c r="A3" s="343" t="s">
        <v>45</v>
      </c>
      <c r="B3" s="344" t="s">
        <v>46</v>
      </c>
      <c r="C3" s="344" t="s">
        <v>47</v>
      </c>
      <c r="D3" s="344" t="s">
        <v>48</v>
      </c>
    </row>
    <row r="4" ht="36" customHeight="1" spans="1:4">
      <c r="A4" s="345" t="s">
        <v>141</v>
      </c>
      <c r="B4" s="346">
        <v>0</v>
      </c>
      <c r="C4" s="346">
        <v>0</v>
      </c>
      <c r="D4" s="347" t="s">
        <v>65</v>
      </c>
    </row>
    <row r="5" ht="36" customHeight="1" spans="1:4">
      <c r="A5" s="348" t="s">
        <v>1499</v>
      </c>
      <c r="B5" s="349">
        <v>0</v>
      </c>
      <c r="C5" s="350">
        <v>0</v>
      </c>
      <c r="D5" s="347" t="s">
        <v>65</v>
      </c>
    </row>
    <row r="6" ht="36" customHeight="1" spans="1:4">
      <c r="A6" s="351" t="s">
        <v>1500</v>
      </c>
      <c r="B6" s="350"/>
      <c r="C6" s="350"/>
      <c r="D6" s="352" t="s">
        <v>65</v>
      </c>
    </row>
    <row r="7" ht="36" customHeight="1" spans="1:4">
      <c r="A7" s="351" t="s">
        <v>1501</v>
      </c>
      <c r="B7" s="350"/>
      <c r="C7" s="350"/>
      <c r="D7" s="352" t="s">
        <v>65</v>
      </c>
    </row>
    <row r="8" ht="36" customHeight="1" spans="1:4">
      <c r="A8" s="351" t="s">
        <v>1502</v>
      </c>
      <c r="B8" s="349"/>
      <c r="C8" s="350"/>
      <c r="D8" s="352" t="s">
        <v>65</v>
      </c>
    </row>
    <row r="9" s="402" customFormat="1" ht="36" customHeight="1" spans="1:4">
      <c r="A9" s="351" t="s">
        <v>1503</v>
      </c>
      <c r="B9" s="350"/>
      <c r="C9" s="350"/>
      <c r="D9" s="352" t="s">
        <v>65</v>
      </c>
    </row>
    <row r="10" ht="36" customHeight="1" spans="1:4">
      <c r="A10" s="351" t="s">
        <v>1504</v>
      </c>
      <c r="B10" s="350"/>
      <c r="C10" s="350"/>
      <c r="D10" s="352" t="s">
        <v>65</v>
      </c>
    </row>
    <row r="11" ht="36" customHeight="1" spans="1:4">
      <c r="A11" s="351" t="s">
        <v>1505</v>
      </c>
      <c r="B11" s="346"/>
      <c r="C11" s="350"/>
      <c r="D11" s="352" t="s">
        <v>65</v>
      </c>
    </row>
    <row r="12" s="402" customFormat="1" ht="36" customHeight="1" spans="1:4">
      <c r="A12" s="348" t="s">
        <v>143</v>
      </c>
      <c r="B12" s="346">
        <v>0</v>
      </c>
      <c r="C12" s="346">
        <v>0</v>
      </c>
      <c r="D12" s="347" t="s">
        <v>65</v>
      </c>
    </row>
    <row r="13" ht="36" customHeight="1" spans="1:4">
      <c r="A13" s="348" t="s">
        <v>1506</v>
      </c>
      <c r="B13" s="346">
        <v>0</v>
      </c>
      <c r="C13" s="346">
        <v>0</v>
      </c>
      <c r="D13" s="347" t="s">
        <v>65</v>
      </c>
    </row>
    <row r="14" s="402" customFormat="1" ht="36" customHeight="1" spans="1:4">
      <c r="A14" s="351" t="s">
        <v>1507</v>
      </c>
      <c r="B14" s="350"/>
      <c r="C14" s="350"/>
      <c r="D14" s="352" t="s">
        <v>65</v>
      </c>
    </row>
    <row r="15" ht="36" customHeight="1" spans="1:4">
      <c r="A15" s="351" t="s">
        <v>1508</v>
      </c>
      <c r="B15" s="350"/>
      <c r="C15" s="350"/>
      <c r="D15" s="352" t="s">
        <v>65</v>
      </c>
    </row>
    <row r="16" ht="36" customHeight="1" spans="1:4">
      <c r="A16" s="351" t="s">
        <v>1509</v>
      </c>
      <c r="B16" s="350"/>
      <c r="C16" s="350"/>
      <c r="D16" s="352" t="s">
        <v>65</v>
      </c>
    </row>
    <row r="17" s="402" customFormat="1" ht="36" customHeight="1" spans="1:4">
      <c r="A17" s="351" t="s">
        <v>1510</v>
      </c>
      <c r="B17" s="346"/>
      <c r="C17" s="350"/>
      <c r="D17" s="352" t="s">
        <v>65</v>
      </c>
    </row>
    <row r="18" s="402" customFormat="1" ht="36" customHeight="1" spans="1:4">
      <c r="A18" s="351" t="s">
        <v>1511</v>
      </c>
      <c r="B18" s="350"/>
      <c r="C18" s="350"/>
      <c r="D18" s="352" t="s">
        <v>65</v>
      </c>
    </row>
    <row r="19" s="402" customFormat="1" ht="36" customHeight="1" spans="1:4">
      <c r="A19" s="348" t="s">
        <v>1512</v>
      </c>
      <c r="B19" s="346">
        <v>0</v>
      </c>
      <c r="C19" s="346">
        <v>0</v>
      </c>
      <c r="D19" s="347" t="s">
        <v>65</v>
      </c>
    </row>
    <row r="20" ht="36" customHeight="1" spans="1:4">
      <c r="A20" s="353" t="s">
        <v>1513</v>
      </c>
      <c r="B20" s="346"/>
      <c r="C20" s="346"/>
      <c r="D20" s="352" t="s">
        <v>65</v>
      </c>
    </row>
    <row r="21" ht="36" customHeight="1" spans="1:4">
      <c r="A21" s="351" t="s">
        <v>1514</v>
      </c>
      <c r="B21" s="346"/>
      <c r="C21" s="350"/>
      <c r="D21" s="352" t="s">
        <v>65</v>
      </c>
    </row>
    <row r="22" ht="36" customHeight="1" spans="1:4">
      <c r="A22" s="351" t="s">
        <v>1515</v>
      </c>
      <c r="B22" s="350"/>
      <c r="C22" s="350"/>
      <c r="D22" s="352" t="s">
        <v>65</v>
      </c>
    </row>
    <row r="23" ht="36" customHeight="1" spans="1:4">
      <c r="A23" s="351" t="s">
        <v>1516</v>
      </c>
      <c r="B23" s="350"/>
      <c r="C23" s="350"/>
      <c r="D23" s="352" t="s">
        <v>65</v>
      </c>
    </row>
    <row r="24" ht="36" customHeight="1" spans="1:4">
      <c r="A24" s="351" t="s">
        <v>1517</v>
      </c>
      <c r="B24" s="350"/>
      <c r="C24" s="350"/>
      <c r="D24" s="352" t="s">
        <v>65</v>
      </c>
    </row>
    <row r="25" ht="36" customHeight="1" spans="1:4">
      <c r="A25" s="354" t="s">
        <v>1518</v>
      </c>
      <c r="B25" s="346">
        <v>0</v>
      </c>
      <c r="C25" s="346">
        <v>0</v>
      </c>
      <c r="D25" s="347" t="s">
        <v>65</v>
      </c>
    </row>
    <row r="26" s="402" customFormat="1" ht="36" customHeight="1" spans="1:4">
      <c r="A26" s="353" t="s">
        <v>1519</v>
      </c>
      <c r="B26" s="350"/>
      <c r="C26" s="350"/>
      <c r="D26" s="352" t="s">
        <v>65</v>
      </c>
    </row>
    <row r="27" ht="36" customHeight="1" spans="1:4">
      <c r="A27" s="351" t="s">
        <v>1520</v>
      </c>
      <c r="B27" s="350"/>
      <c r="C27" s="350"/>
      <c r="D27" s="352" t="s">
        <v>65</v>
      </c>
    </row>
    <row r="28" ht="36" customHeight="1" spans="1:4">
      <c r="A28" s="354" t="s">
        <v>149</v>
      </c>
      <c r="B28" s="346">
        <v>0</v>
      </c>
      <c r="C28" s="346">
        <v>0</v>
      </c>
      <c r="D28" s="347" t="s">
        <v>65</v>
      </c>
    </row>
    <row r="29" s="403" customFormat="1" ht="36" customHeight="1" spans="1:4">
      <c r="A29" s="354" t="s">
        <v>1521</v>
      </c>
      <c r="B29" s="346">
        <v>0</v>
      </c>
      <c r="C29" s="346">
        <v>0</v>
      </c>
      <c r="D29" s="347" t="s">
        <v>65</v>
      </c>
    </row>
    <row r="30" s="402" customFormat="1" ht="36" customHeight="1" spans="1:4">
      <c r="A30" s="351" t="s">
        <v>1522</v>
      </c>
      <c r="B30" s="350"/>
      <c r="C30" s="350"/>
      <c r="D30" s="352" t="s">
        <v>65</v>
      </c>
    </row>
    <row r="31" s="402" customFormat="1" ht="36" customHeight="1" spans="1:4">
      <c r="A31" s="351" t="s">
        <v>1523</v>
      </c>
      <c r="B31" s="350"/>
      <c r="C31" s="350"/>
      <c r="D31" s="352" t="s">
        <v>65</v>
      </c>
    </row>
    <row r="32" ht="36" customHeight="1" spans="1:4">
      <c r="A32" s="351" t="s">
        <v>1524</v>
      </c>
      <c r="B32" s="346"/>
      <c r="C32" s="346"/>
      <c r="D32" s="352" t="s">
        <v>65</v>
      </c>
    </row>
    <row r="33" ht="36" customHeight="1" spans="1:4">
      <c r="A33" s="351" t="s">
        <v>1525</v>
      </c>
      <c r="B33" s="350"/>
      <c r="C33" s="350"/>
      <c r="D33" s="352" t="s">
        <v>65</v>
      </c>
    </row>
    <row r="34" s="402" customFormat="1" ht="36" customHeight="1" spans="1:4">
      <c r="A34" s="354" t="s">
        <v>1526</v>
      </c>
      <c r="B34" s="346">
        <v>0</v>
      </c>
      <c r="C34" s="346">
        <v>0</v>
      </c>
      <c r="D34" s="347" t="s">
        <v>65</v>
      </c>
    </row>
    <row r="35" s="402" customFormat="1" ht="36" customHeight="1" spans="1:4">
      <c r="A35" s="351" t="s">
        <v>1527</v>
      </c>
      <c r="B35" s="350"/>
      <c r="C35" s="350"/>
      <c r="D35" s="352" t="s">
        <v>65</v>
      </c>
    </row>
    <row r="36" s="402" customFormat="1" ht="36" customHeight="1" spans="1:4">
      <c r="A36" s="351" t="s">
        <v>1528</v>
      </c>
      <c r="B36" s="350"/>
      <c r="C36" s="350"/>
      <c r="D36" s="352" t="s">
        <v>65</v>
      </c>
    </row>
    <row r="37" s="403" customFormat="1" ht="36" customHeight="1" spans="1:4">
      <c r="A37" s="351" t="s">
        <v>1529</v>
      </c>
      <c r="B37" s="350"/>
      <c r="C37" s="350"/>
      <c r="D37" s="352" t="s">
        <v>65</v>
      </c>
    </row>
    <row r="38" s="402" customFormat="1" ht="36" customHeight="1" spans="1:4">
      <c r="A38" s="351" t="s">
        <v>1530</v>
      </c>
      <c r="B38" s="350"/>
      <c r="C38" s="350"/>
      <c r="D38" s="352" t="s">
        <v>65</v>
      </c>
    </row>
    <row r="39" ht="36" customHeight="1" spans="1:4">
      <c r="A39" s="354" t="s">
        <v>151</v>
      </c>
      <c r="B39" s="346">
        <v>9586</v>
      </c>
      <c r="C39" s="346">
        <v>7391</v>
      </c>
      <c r="D39" s="347">
        <v>-0.229</v>
      </c>
    </row>
    <row r="40" ht="36" customHeight="1" spans="1:4">
      <c r="A40" s="354" t="s">
        <v>1531</v>
      </c>
      <c r="B40" s="346">
        <v>9220</v>
      </c>
      <c r="C40" s="346">
        <v>7041</v>
      </c>
      <c r="D40" s="347">
        <v>-0.236</v>
      </c>
    </row>
    <row r="41" ht="36" customHeight="1" spans="1:4">
      <c r="A41" s="351" t="s">
        <v>1532</v>
      </c>
      <c r="B41" s="350">
        <v>141</v>
      </c>
      <c r="C41" s="350"/>
      <c r="D41" s="352" t="s">
        <v>65</v>
      </c>
    </row>
    <row r="42" ht="36" customHeight="1" spans="1:4">
      <c r="A42" s="351" t="s">
        <v>1533</v>
      </c>
      <c r="B42" s="350"/>
      <c r="C42" s="350"/>
      <c r="D42" s="352" t="s">
        <v>65</v>
      </c>
    </row>
    <row r="43" ht="36" customHeight="1" spans="1:4">
      <c r="A43" s="353" t="s">
        <v>1534</v>
      </c>
      <c r="B43" s="350">
        <v>40</v>
      </c>
      <c r="C43" s="350"/>
      <c r="D43" s="347" t="s">
        <v>65</v>
      </c>
    </row>
    <row r="44" ht="36" customHeight="1" spans="1:4">
      <c r="A44" s="351" t="s">
        <v>1535</v>
      </c>
      <c r="B44" s="350">
        <v>150</v>
      </c>
      <c r="C44" s="350">
        <v>1574</v>
      </c>
      <c r="D44" s="352">
        <v>9.493</v>
      </c>
    </row>
    <row r="45" ht="36" customHeight="1" spans="1:4">
      <c r="A45" s="351" t="s">
        <v>1536</v>
      </c>
      <c r="B45" s="350">
        <v>421</v>
      </c>
      <c r="C45" s="350"/>
      <c r="D45" s="352" t="s">
        <v>65</v>
      </c>
    </row>
    <row r="46" ht="36" customHeight="1" spans="1:4">
      <c r="A46" s="351" t="s">
        <v>1537</v>
      </c>
      <c r="B46" s="350"/>
      <c r="C46" s="350"/>
      <c r="D46" s="352" t="s">
        <v>65</v>
      </c>
    </row>
    <row r="47" ht="36" customHeight="1" spans="1:4">
      <c r="A47" s="351" t="s">
        <v>1538</v>
      </c>
      <c r="B47" s="350"/>
      <c r="C47" s="350"/>
      <c r="D47" s="352" t="s">
        <v>65</v>
      </c>
    </row>
    <row r="48" ht="36" customHeight="1" spans="1:4">
      <c r="A48" s="351" t="s">
        <v>1539</v>
      </c>
      <c r="B48" s="350"/>
      <c r="C48" s="350"/>
      <c r="D48" s="352" t="s">
        <v>65</v>
      </c>
    </row>
    <row r="49" ht="36" customHeight="1" spans="1:4">
      <c r="A49" s="353" t="s">
        <v>1540</v>
      </c>
      <c r="B49" s="350"/>
      <c r="C49" s="350"/>
      <c r="D49" s="352" t="s">
        <v>65</v>
      </c>
    </row>
    <row r="50" ht="36" customHeight="1" spans="1:4">
      <c r="A50" s="351" t="s">
        <v>1541</v>
      </c>
      <c r="B50" s="350"/>
      <c r="C50" s="350"/>
      <c r="D50" s="352" t="s">
        <v>65</v>
      </c>
    </row>
    <row r="51" ht="36" customHeight="1" spans="1:4">
      <c r="A51" s="351" t="s">
        <v>1542</v>
      </c>
      <c r="B51" s="350"/>
      <c r="C51" s="350"/>
      <c r="D51" s="352" t="s">
        <v>65</v>
      </c>
    </row>
    <row r="52" ht="36" customHeight="1" spans="1:4">
      <c r="A52" s="351" t="s">
        <v>1543</v>
      </c>
      <c r="B52" s="350">
        <v>100</v>
      </c>
      <c r="C52" s="350">
        <v>1225</v>
      </c>
      <c r="D52" s="352">
        <v>11.25</v>
      </c>
    </row>
    <row r="53" ht="36" customHeight="1" spans="1:4">
      <c r="A53" s="351" t="s">
        <v>1544</v>
      </c>
      <c r="B53" s="350">
        <v>228</v>
      </c>
      <c r="C53" s="350"/>
      <c r="D53" s="352" t="s">
        <v>65</v>
      </c>
    </row>
    <row r="54" ht="36" customHeight="1" spans="1:4">
      <c r="A54" s="351" t="s">
        <v>1545</v>
      </c>
      <c r="B54" s="346"/>
      <c r="C54" s="346"/>
      <c r="D54" s="352" t="s">
        <v>65</v>
      </c>
    </row>
    <row r="55" ht="36" customHeight="1" spans="1:4">
      <c r="A55" s="351" t="s">
        <v>1546</v>
      </c>
      <c r="B55" s="350">
        <v>8140</v>
      </c>
      <c r="C55" s="350">
        <v>4242</v>
      </c>
      <c r="D55" s="352">
        <v>-0.479</v>
      </c>
    </row>
    <row r="56" ht="36" customHeight="1" spans="1:4">
      <c r="A56" s="348" t="s">
        <v>1547</v>
      </c>
      <c r="B56" s="350">
        <v>0</v>
      </c>
      <c r="C56" s="350">
        <v>0</v>
      </c>
      <c r="D56" s="352" t="s">
        <v>65</v>
      </c>
    </row>
    <row r="57" ht="36" customHeight="1" spans="1:4">
      <c r="A57" s="353" t="s">
        <v>1532</v>
      </c>
      <c r="B57" s="350"/>
      <c r="C57" s="350"/>
      <c r="D57" s="352" t="s">
        <v>65</v>
      </c>
    </row>
    <row r="58" ht="36" customHeight="1" spans="1:4">
      <c r="A58" s="351" t="s">
        <v>1533</v>
      </c>
      <c r="B58" s="350"/>
      <c r="C58" s="350"/>
      <c r="D58" s="352" t="s">
        <v>65</v>
      </c>
    </row>
    <row r="59" ht="36" customHeight="1" spans="1:4">
      <c r="A59" s="351" t="s">
        <v>1548</v>
      </c>
      <c r="B59" s="350"/>
      <c r="C59" s="350"/>
      <c r="D59" s="352" t="s">
        <v>65</v>
      </c>
    </row>
    <row r="60" ht="36" customHeight="1" spans="1:4">
      <c r="A60" s="354" t="s">
        <v>1549</v>
      </c>
      <c r="B60" s="350"/>
      <c r="C60" s="350"/>
      <c r="D60" s="352" t="s">
        <v>65</v>
      </c>
    </row>
    <row r="61" ht="36" customHeight="1" spans="1:4">
      <c r="A61" s="354" t="s">
        <v>1550</v>
      </c>
      <c r="B61" s="350">
        <v>0</v>
      </c>
      <c r="C61" s="350">
        <v>0</v>
      </c>
      <c r="D61" s="352" t="s">
        <v>65</v>
      </c>
    </row>
    <row r="62" ht="36" customHeight="1" spans="1:4">
      <c r="A62" s="351" t="s">
        <v>1551</v>
      </c>
      <c r="B62" s="350"/>
      <c r="C62" s="350"/>
      <c r="D62" s="352" t="s">
        <v>65</v>
      </c>
    </row>
    <row r="63" ht="36" customHeight="1" spans="1:4">
      <c r="A63" s="353" t="s">
        <v>1552</v>
      </c>
      <c r="B63" s="350"/>
      <c r="C63" s="350"/>
      <c r="D63" s="352" t="s">
        <v>65</v>
      </c>
    </row>
    <row r="64" ht="36" customHeight="1" spans="1:4">
      <c r="A64" s="351" t="s">
        <v>1553</v>
      </c>
      <c r="B64" s="350"/>
      <c r="C64" s="350"/>
      <c r="D64" s="352" t="s">
        <v>65</v>
      </c>
    </row>
    <row r="65" ht="36" customHeight="1" spans="1:4">
      <c r="A65" s="351" t="s">
        <v>1554</v>
      </c>
      <c r="B65" s="346"/>
      <c r="C65" s="346"/>
      <c r="D65" s="352" t="s">
        <v>65</v>
      </c>
    </row>
    <row r="66" ht="36" customHeight="1" spans="1:4">
      <c r="A66" s="351" t="s">
        <v>1555</v>
      </c>
      <c r="B66" s="350"/>
      <c r="C66" s="350"/>
      <c r="D66" s="352" t="s">
        <v>65</v>
      </c>
    </row>
    <row r="67" ht="36" customHeight="1" spans="1:4">
      <c r="A67" s="354" t="s">
        <v>1556</v>
      </c>
      <c r="B67" s="346">
        <v>366</v>
      </c>
      <c r="C67" s="346">
        <v>350</v>
      </c>
      <c r="D67" s="347">
        <v>-0.044</v>
      </c>
    </row>
    <row r="68" ht="36" customHeight="1" spans="1:4">
      <c r="A68" s="351" t="s">
        <v>1557</v>
      </c>
      <c r="B68" s="350">
        <v>11</v>
      </c>
      <c r="C68" s="350"/>
      <c r="D68" s="352" t="s">
        <v>65</v>
      </c>
    </row>
    <row r="69" ht="36" customHeight="1" spans="1:4">
      <c r="A69" s="353" t="s">
        <v>1558</v>
      </c>
      <c r="B69" s="350"/>
      <c r="C69" s="350"/>
      <c r="D69" s="352" t="s">
        <v>65</v>
      </c>
    </row>
    <row r="70" ht="36" customHeight="1" spans="1:4">
      <c r="A70" s="353" t="s">
        <v>1559</v>
      </c>
      <c r="B70" s="350">
        <v>355</v>
      </c>
      <c r="C70" s="350">
        <v>350</v>
      </c>
      <c r="D70" s="352">
        <v>-0.014</v>
      </c>
    </row>
    <row r="71" ht="36" customHeight="1" spans="1:4">
      <c r="A71" s="348" t="s">
        <v>1560</v>
      </c>
      <c r="B71" s="350">
        <v>0</v>
      </c>
      <c r="C71" s="350">
        <v>0</v>
      </c>
      <c r="D71" s="352" t="s">
        <v>65</v>
      </c>
    </row>
    <row r="72" ht="36" customHeight="1" spans="1:4">
      <c r="A72" s="351" t="s">
        <v>1532</v>
      </c>
      <c r="B72" s="350"/>
      <c r="C72" s="350"/>
      <c r="D72" s="352" t="s">
        <v>65</v>
      </c>
    </row>
    <row r="73" ht="36" customHeight="1" spans="1:4">
      <c r="A73" s="351" t="s">
        <v>1533</v>
      </c>
      <c r="B73" s="350"/>
      <c r="C73" s="350"/>
      <c r="D73" s="352" t="s">
        <v>65</v>
      </c>
    </row>
    <row r="74" ht="36" customHeight="1" spans="1:4">
      <c r="A74" s="351" t="s">
        <v>1561</v>
      </c>
      <c r="B74" s="350"/>
      <c r="C74" s="350"/>
      <c r="D74" s="352" t="s">
        <v>65</v>
      </c>
    </row>
    <row r="75" ht="36" customHeight="1" spans="1:4">
      <c r="A75" s="354" t="s">
        <v>1562</v>
      </c>
      <c r="B75" s="350">
        <v>0</v>
      </c>
      <c r="C75" s="350">
        <v>0</v>
      </c>
      <c r="D75" s="352" t="s">
        <v>65</v>
      </c>
    </row>
    <row r="76" ht="36" customHeight="1" spans="1:4">
      <c r="A76" s="351" t="s">
        <v>1532</v>
      </c>
      <c r="B76" s="350"/>
      <c r="C76" s="350"/>
      <c r="D76" s="352" t="s">
        <v>65</v>
      </c>
    </row>
    <row r="77" ht="36" customHeight="1" spans="1:4">
      <c r="A77" s="353" t="s">
        <v>1533</v>
      </c>
      <c r="B77" s="350"/>
      <c r="C77" s="350"/>
      <c r="D77" s="352" t="s">
        <v>65</v>
      </c>
    </row>
    <row r="78" ht="36" customHeight="1" spans="1:4">
      <c r="A78" s="351" t="s">
        <v>1563</v>
      </c>
      <c r="B78" s="350"/>
      <c r="C78" s="350"/>
      <c r="D78" s="352" t="s">
        <v>65</v>
      </c>
    </row>
    <row r="79" s="402" customFormat="1" ht="36" customHeight="1" spans="1:4">
      <c r="A79" s="354" t="s">
        <v>1564</v>
      </c>
      <c r="B79" s="350">
        <v>0</v>
      </c>
      <c r="C79" s="350">
        <v>0</v>
      </c>
      <c r="D79" s="352" t="s">
        <v>65</v>
      </c>
    </row>
    <row r="80" s="402" customFormat="1" ht="36" customHeight="1" spans="1:4">
      <c r="A80" s="351" t="s">
        <v>1551</v>
      </c>
      <c r="B80" s="350"/>
      <c r="C80" s="350"/>
      <c r="D80" s="352" t="s">
        <v>65</v>
      </c>
    </row>
    <row r="81" s="402" customFormat="1" ht="36" customHeight="1" spans="1:4">
      <c r="A81" s="351" t="s">
        <v>1552</v>
      </c>
      <c r="B81" s="350"/>
      <c r="C81" s="350"/>
      <c r="D81" s="352" t="s">
        <v>65</v>
      </c>
    </row>
    <row r="82" s="402" customFormat="1" ht="36" customHeight="1" spans="1:4">
      <c r="A82" s="353" t="s">
        <v>1553</v>
      </c>
      <c r="B82" s="350"/>
      <c r="C82" s="350"/>
      <c r="D82" s="352" t="s">
        <v>65</v>
      </c>
    </row>
    <row r="83" s="402" customFormat="1" ht="36" customHeight="1" spans="1:4">
      <c r="A83" s="351" t="s">
        <v>1554</v>
      </c>
      <c r="B83" s="350"/>
      <c r="C83" s="350"/>
      <c r="D83" s="352" t="s">
        <v>65</v>
      </c>
    </row>
    <row r="84" s="402" customFormat="1" ht="36" customHeight="1" spans="1:4">
      <c r="A84" s="351" t="s">
        <v>1565</v>
      </c>
      <c r="B84" s="350"/>
      <c r="C84" s="350"/>
      <c r="D84" s="352" t="s">
        <v>65</v>
      </c>
    </row>
    <row r="85" s="402" customFormat="1" ht="36" customHeight="1" spans="1:4">
      <c r="A85" s="354" t="s">
        <v>1566</v>
      </c>
      <c r="B85" s="350">
        <v>0</v>
      </c>
      <c r="C85" s="350">
        <v>0</v>
      </c>
      <c r="D85" s="352" t="s">
        <v>65</v>
      </c>
    </row>
    <row r="86" s="402" customFormat="1" ht="36" customHeight="1" spans="1:4">
      <c r="A86" s="351" t="s">
        <v>1557</v>
      </c>
      <c r="B86" s="350"/>
      <c r="C86" s="350"/>
      <c r="D86" s="352" t="s">
        <v>65</v>
      </c>
    </row>
    <row r="87" s="402" customFormat="1" ht="36" customHeight="1" spans="1:4">
      <c r="A87" s="353" t="s">
        <v>1567</v>
      </c>
      <c r="B87" s="350"/>
      <c r="C87" s="350"/>
      <c r="D87" s="352" t="s">
        <v>65</v>
      </c>
    </row>
    <row r="88" s="402" customFormat="1" ht="36" customHeight="1" spans="1:4">
      <c r="A88" s="348" t="s">
        <v>1568</v>
      </c>
      <c r="B88" s="350">
        <v>0</v>
      </c>
      <c r="C88" s="350">
        <v>0</v>
      </c>
      <c r="D88" s="352" t="s">
        <v>65</v>
      </c>
    </row>
    <row r="89" s="402" customFormat="1" ht="36" customHeight="1" spans="1:4">
      <c r="A89" s="353" t="s">
        <v>1532</v>
      </c>
      <c r="B89" s="350"/>
      <c r="C89" s="350"/>
      <c r="D89" s="352" t="s">
        <v>65</v>
      </c>
    </row>
    <row r="90" s="402" customFormat="1" ht="36" customHeight="1" spans="1:4">
      <c r="A90" s="353" t="s">
        <v>1533</v>
      </c>
      <c r="B90" s="350"/>
      <c r="C90" s="350"/>
      <c r="D90" s="352" t="s">
        <v>65</v>
      </c>
    </row>
    <row r="91" s="402" customFormat="1" ht="36" customHeight="1" spans="1:4">
      <c r="A91" s="353" t="s">
        <v>1534</v>
      </c>
      <c r="B91" s="350"/>
      <c r="C91" s="350"/>
      <c r="D91" s="352" t="s">
        <v>65</v>
      </c>
    </row>
    <row r="92" s="402" customFormat="1" ht="36" customHeight="1" spans="1:4">
      <c r="A92" s="353" t="s">
        <v>1535</v>
      </c>
      <c r="B92" s="350"/>
      <c r="C92" s="350"/>
      <c r="D92" s="352" t="s">
        <v>65</v>
      </c>
    </row>
    <row r="93" s="402" customFormat="1" ht="36" customHeight="1" spans="1:4">
      <c r="A93" s="353" t="s">
        <v>1538</v>
      </c>
      <c r="B93" s="350"/>
      <c r="C93" s="350"/>
      <c r="D93" s="352" t="s">
        <v>65</v>
      </c>
    </row>
    <row r="94" ht="36" customHeight="1" spans="1:4">
      <c r="A94" s="353" t="s">
        <v>1540</v>
      </c>
      <c r="B94" s="350"/>
      <c r="C94" s="350"/>
      <c r="D94" s="352" t="s">
        <v>65</v>
      </c>
    </row>
    <row r="95" ht="36" customHeight="1" spans="1:4">
      <c r="A95" s="353" t="s">
        <v>1541</v>
      </c>
      <c r="B95" s="346"/>
      <c r="C95" s="346"/>
      <c r="D95" s="352" t="s">
        <v>65</v>
      </c>
    </row>
    <row r="96" ht="36" customHeight="1" spans="1:4">
      <c r="A96" s="353" t="s">
        <v>1569</v>
      </c>
      <c r="B96" s="346"/>
      <c r="C96" s="346"/>
      <c r="D96" s="352" t="s">
        <v>65</v>
      </c>
    </row>
    <row r="97" s="402" customFormat="1" ht="36" customHeight="1" spans="1:4">
      <c r="A97" s="354" t="s">
        <v>153</v>
      </c>
      <c r="B97" s="355">
        <v>717</v>
      </c>
      <c r="C97" s="346">
        <v>4635</v>
      </c>
      <c r="D97" s="347">
        <v>5.464</v>
      </c>
    </row>
    <row r="98" s="402" customFormat="1" ht="36" customHeight="1" spans="1:4">
      <c r="A98" s="354" t="s">
        <v>1570</v>
      </c>
      <c r="B98" s="355">
        <v>342</v>
      </c>
      <c r="C98" s="346">
        <v>4635</v>
      </c>
      <c r="D98" s="347">
        <v>12.553</v>
      </c>
    </row>
    <row r="99" ht="36" customHeight="1" spans="1:4">
      <c r="A99" s="353" t="s">
        <v>1571</v>
      </c>
      <c r="B99" s="349">
        <v>270</v>
      </c>
      <c r="C99" s="350">
        <v>2855</v>
      </c>
      <c r="D99" s="352">
        <v>9.574</v>
      </c>
    </row>
    <row r="100" s="402" customFormat="1" ht="36" customHeight="1" spans="1:4">
      <c r="A100" s="351" t="s">
        <v>1572</v>
      </c>
      <c r="B100" s="349"/>
      <c r="C100" s="350"/>
      <c r="D100" s="352" t="s">
        <v>65</v>
      </c>
    </row>
    <row r="101" s="402" customFormat="1" ht="36" customHeight="1" spans="1:4">
      <c r="A101" s="351" t="s">
        <v>1573</v>
      </c>
      <c r="B101" s="350"/>
      <c r="C101" s="350"/>
      <c r="D101" s="352" t="s">
        <v>65</v>
      </c>
    </row>
    <row r="102" s="402" customFormat="1" ht="36" customHeight="1" spans="1:4">
      <c r="A102" s="351" t="s">
        <v>1574</v>
      </c>
      <c r="B102" s="350">
        <v>72</v>
      </c>
      <c r="C102" s="350">
        <v>1780</v>
      </c>
      <c r="D102" s="352">
        <v>23.722</v>
      </c>
    </row>
    <row r="103" s="402" customFormat="1" ht="36" customHeight="1" spans="1:4">
      <c r="A103" s="354" t="s">
        <v>1575</v>
      </c>
      <c r="B103" s="350">
        <v>0</v>
      </c>
      <c r="C103" s="350">
        <v>0</v>
      </c>
      <c r="D103" s="352" t="s">
        <v>65</v>
      </c>
    </row>
    <row r="104" s="402" customFormat="1" ht="36" customHeight="1" spans="1:4">
      <c r="A104" s="353" t="s">
        <v>1571</v>
      </c>
      <c r="B104" s="350"/>
      <c r="C104" s="350"/>
      <c r="D104" s="352" t="s">
        <v>65</v>
      </c>
    </row>
    <row r="105" ht="36" customHeight="1" spans="1:4">
      <c r="A105" s="353" t="s">
        <v>1572</v>
      </c>
      <c r="B105" s="350"/>
      <c r="C105" s="350"/>
      <c r="D105" s="352" t="s">
        <v>65</v>
      </c>
    </row>
    <row r="106" s="402" customFormat="1" ht="36" customHeight="1" spans="1:4">
      <c r="A106" s="351" t="s">
        <v>1576</v>
      </c>
      <c r="B106" s="350"/>
      <c r="C106" s="350"/>
      <c r="D106" s="352" t="s">
        <v>65</v>
      </c>
    </row>
    <row r="107" s="402" customFormat="1" ht="36" customHeight="1" spans="1:4">
      <c r="A107" s="353" t="s">
        <v>1577</v>
      </c>
      <c r="B107" s="350"/>
      <c r="C107" s="350"/>
      <c r="D107" s="352" t="s">
        <v>65</v>
      </c>
    </row>
    <row r="108" s="402" customFormat="1" ht="36" customHeight="1" spans="1:4">
      <c r="A108" s="354" t="s">
        <v>1578</v>
      </c>
      <c r="B108" s="350">
        <v>0</v>
      </c>
      <c r="C108" s="350">
        <v>0</v>
      </c>
      <c r="D108" s="352" t="s">
        <v>65</v>
      </c>
    </row>
    <row r="109" ht="36" customHeight="1" spans="1:4">
      <c r="A109" s="351" t="s">
        <v>1579</v>
      </c>
      <c r="B109" s="350"/>
      <c r="C109" s="350"/>
      <c r="D109" s="352" t="s">
        <v>65</v>
      </c>
    </row>
    <row r="110" s="402" customFormat="1" ht="36" customHeight="1" spans="1:4">
      <c r="A110" s="351" t="s">
        <v>1580</v>
      </c>
      <c r="B110" s="349"/>
      <c r="C110" s="350"/>
      <c r="D110" s="352" t="s">
        <v>65</v>
      </c>
    </row>
    <row r="111" s="402" customFormat="1" ht="36" customHeight="1" spans="1:4">
      <c r="A111" s="351" t="s">
        <v>1581</v>
      </c>
      <c r="B111" s="350"/>
      <c r="C111" s="350"/>
      <c r="D111" s="352" t="s">
        <v>65</v>
      </c>
    </row>
    <row r="112" s="402" customFormat="1" ht="36" customHeight="1" spans="1:4">
      <c r="A112" s="353" t="s">
        <v>1582</v>
      </c>
      <c r="B112" s="350"/>
      <c r="C112" s="350"/>
      <c r="D112" s="352" t="s">
        <v>65</v>
      </c>
    </row>
    <row r="113" ht="36" customHeight="1" spans="1:4">
      <c r="A113" s="354" t="s">
        <v>1583</v>
      </c>
      <c r="B113" s="350">
        <v>0</v>
      </c>
      <c r="C113" s="350">
        <v>0</v>
      </c>
      <c r="D113" s="352" t="s">
        <v>65</v>
      </c>
    </row>
    <row r="114" s="402" customFormat="1" ht="36" customHeight="1" spans="1:4">
      <c r="A114" s="351" t="s">
        <v>1571</v>
      </c>
      <c r="B114" s="350"/>
      <c r="C114" s="350"/>
      <c r="D114" s="352" t="s">
        <v>65</v>
      </c>
    </row>
    <row r="115" s="402" customFormat="1" ht="36" customHeight="1" spans="1:4">
      <c r="A115" s="351" t="s">
        <v>1584</v>
      </c>
      <c r="B115" s="350"/>
      <c r="C115" s="350"/>
      <c r="D115" s="352" t="s">
        <v>65</v>
      </c>
    </row>
    <row r="116" ht="36" customHeight="1" spans="1:4">
      <c r="A116" s="354" t="s">
        <v>1585</v>
      </c>
      <c r="B116" s="350">
        <v>0</v>
      </c>
      <c r="C116" s="350">
        <v>0</v>
      </c>
      <c r="D116" s="352" t="s">
        <v>65</v>
      </c>
    </row>
    <row r="117" s="402" customFormat="1" ht="36" customHeight="1" spans="1:4">
      <c r="A117" s="353" t="s">
        <v>1579</v>
      </c>
      <c r="B117" s="350"/>
      <c r="C117" s="350"/>
      <c r="D117" s="352" t="s">
        <v>65</v>
      </c>
    </row>
    <row r="118" ht="36" customHeight="1" spans="1:4">
      <c r="A118" s="351" t="s">
        <v>1580</v>
      </c>
      <c r="B118" s="350"/>
      <c r="C118" s="350"/>
      <c r="D118" s="352" t="s">
        <v>65</v>
      </c>
    </row>
    <row r="119" s="402" customFormat="1" ht="36" customHeight="1" spans="1:4">
      <c r="A119" s="351" t="s">
        <v>1581</v>
      </c>
      <c r="B119" s="346"/>
      <c r="C119" s="346"/>
      <c r="D119" s="352" t="s">
        <v>65</v>
      </c>
    </row>
    <row r="120" s="402" customFormat="1" ht="36" customHeight="1" spans="1:4">
      <c r="A120" s="351" t="s">
        <v>1586</v>
      </c>
      <c r="B120" s="350"/>
      <c r="C120" s="350"/>
      <c r="D120" s="352" t="s">
        <v>65</v>
      </c>
    </row>
    <row r="121" s="402" customFormat="1" ht="36" customHeight="1" spans="1:4">
      <c r="A121" s="354" t="s">
        <v>1587</v>
      </c>
      <c r="B121" s="350">
        <v>316</v>
      </c>
      <c r="C121" s="350">
        <v>0</v>
      </c>
      <c r="D121" s="352" t="s">
        <v>65</v>
      </c>
    </row>
    <row r="122" s="402" customFormat="1" ht="36" customHeight="1" spans="1:4">
      <c r="A122" s="353" t="s">
        <v>1588</v>
      </c>
      <c r="B122" s="350">
        <v>316</v>
      </c>
      <c r="C122" s="350"/>
      <c r="D122" s="347" t="s">
        <v>65</v>
      </c>
    </row>
    <row r="123" s="402" customFormat="1" ht="36" customHeight="1" spans="1:4">
      <c r="A123" s="351" t="s">
        <v>1571</v>
      </c>
      <c r="B123" s="350"/>
      <c r="C123" s="350"/>
      <c r="D123" s="352" t="s">
        <v>65</v>
      </c>
    </row>
    <row r="124" ht="36" customHeight="1" spans="1:4">
      <c r="A124" s="351" t="s">
        <v>1589</v>
      </c>
      <c r="B124" s="350"/>
      <c r="C124" s="350"/>
      <c r="D124" s="352" t="s">
        <v>65</v>
      </c>
    </row>
    <row r="125" s="402" customFormat="1" ht="36" customHeight="1" spans="1:4">
      <c r="A125" s="356" t="s">
        <v>1590</v>
      </c>
      <c r="B125" s="350">
        <v>59</v>
      </c>
      <c r="C125" s="350">
        <v>0</v>
      </c>
      <c r="D125" s="352" t="s">
        <v>65</v>
      </c>
    </row>
    <row r="126" s="402" customFormat="1" ht="36" customHeight="1" spans="1:4">
      <c r="A126" s="357" t="s">
        <v>1588</v>
      </c>
      <c r="B126" s="350"/>
      <c r="C126" s="350"/>
      <c r="D126" s="352" t="s">
        <v>65</v>
      </c>
    </row>
    <row r="127" s="402" customFormat="1" ht="36" customHeight="1" spans="1:4">
      <c r="A127" s="357" t="s">
        <v>1571</v>
      </c>
      <c r="B127" s="350">
        <v>59</v>
      </c>
      <c r="C127" s="350"/>
      <c r="D127" s="352" t="s">
        <v>65</v>
      </c>
    </row>
    <row r="128" ht="36" customHeight="1" spans="1:4">
      <c r="A128" s="357" t="s">
        <v>1591</v>
      </c>
      <c r="B128" s="350"/>
      <c r="C128" s="350"/>
      <c r="D128" s="352" t="s">
        <v>65</v>
      </c>
    </row>
    <row r="129" ht="36" customHeight="1" spans="1:4">
      <c r="A129" s="356" t="s">
        <v>1592</v>
      </c>
      <c r="B129" s="350">
        <v>0</v>
      </c>
      <c r="C129" s="350">
        <v>0</v>
      </c>
      <c r="D129" s="352" t="s">
        <v>65</v>
      </c>
    </row>
    <row r="130" s="402" customFormat="1" ht="36" customHeight="1" spans="1:4">
      <c r="A130" s="357" t="s">
        <v>1571</v>
      </c>
      <c r="B130" s="350"/>
      <c r="C130" s="350"/>
      <c r="D130" s="352" t="s">
        <v>65</v>
      </c>
    </row>
    <row r="131" ht="36" customHeight="1" spans="1:4">
      <c r="A131" s="357" t="s">
        <v>1593</v>
      </c>
      <c r="B131" s="350"/>
      <c r="C131" s="350"/>
      <c r="D131" s="352" t="s">
        <v>65</v>
      </c>
    </row>
    <row r="132" ht="36" customHeight="1" spans="1:4">
      <c r="A132" s="354" t="s">
        <v>155</v>
      </c>
      <c r="B132" s="350">
        <v>0</v>
      </c>
      <c r="C132" s="350">
        <v>0</v>
      </c>
      <c r="D132" s="352" t="s">
        <v>65</v>
      </c>
    </row>
    <row r="133" s="402" customFormat="1" ht="36" customHeight="1" spans="1:4">
      <c r="A133" s="348" t="s">
        <v>1594</v>
      </c>
      <c r="B133" s="350">
        <v>0</v>
      </c>
      <c r="C133" s="350">
        <v>0</v>
      </c>
      <c r="D133" s="352" t="s">
        <v>65</v>
      </c>
    </row>
    <row r="134" s="402" customFormat="1" ht="36" customHeight="1" spans="1:4">
      <c r="A134" s="351" t="s">
        <v>1595</v>
      </c>
      <c r="B134" s="350"/>
      <c r="C134" s="350"/>
      <c r="D134" s="352" t="s">
        <v>65</v>
      </c>
    </row>
    <row r="135" s="402" customFormat="1" ht="36" customHeight="1" spans="1:4">
      <c r="A135" s="351" t="s">
        <v>1596</v>
      </c>
      <c r="B135" s="350"/>
      <c r="C135" s="350"/>
      <c r="D135" s="352" t="s">
        <v>65</v>
      </c>
    </row>
    <row r="136" s="402" customFormat="1" ht="36" customHeight="1" spans="1:4">
      <c r="A136" s="351" t="s">
        <v>1597</v>
      </c>
      <c r="B136" s="350"/>
      <c r="C136" s="350"/>
      <c r="D136" s="352" t="s">
        <v>65</v>
      </c>
    </row>
    <row r="137" s="402" customFormat="1" ht="36" customHeight="1" spans="1:4">
      <c r="A137" s="351" t="s">
        <v>1598</v>
      </c>
      <c r="B137" s="350"/>
      <c r="C137" s="350"/>
      <c r="D137" s="352" t="s">
        <v>65</v>
      </c>
    </row>
    <row r="138" s="402" customFormat="1" ht="36" customHeight="1" spans="1:4">
      <c r="A138" s="354" t="s">
        <v>1599</v>
      </c>
      <c r="B138" s="350">
        <v>0</v>
      </c>
      <c r="C138" s="350">
        <v>0</v>
      </c>
      <c r="D138" s="352" t="s">
        <v>65</v>
      </c>
    </row>
    <row r="139" s="402" customFormat="1" ht="36" customHeight="1" spans="1:4">
      <c r="A139" s="351" t="s">
        <v>1597</v>
      </c>
      <c r="B139" s="350"/>
      <c r="C139" s="350"/>
      <c r="D139" s="352" t="s">
        <v>65</v>
      </c>
    </row>
    <row r="140" s="402" customFormat="1" ht="36" customHeight="1" spans="1:4">
      <c r="A140" s="351" t="s">
        <v>1600</v>
      </c>
      <c r="B140" s="350"/>
      <c r="C140" s="350"/>
      <c r="D140" s="352" t="s">
        <v>65</v>
      </c>
    </row>
    <row r="141" s="402" customFormat="1" ht="36" customHeight="1" spans="1:4">
      <c r="A141" s="351" t="s">
        <v>1601</v>
      </c>
      <c r="B141" s="350"/>
      <c r="C141" s="350"/>
      <c r="D141" s="352" t="s">
        <v>65</v>
      </c>
    </row>
    <row r="142" s="402" customFormat="1" ht="36" customHeight="1" spans="1:4">
      <c r="A142" s="353" t="s">
        <v>1602</v>
      </c>
      <c r="B142" s="350"/>
      <c r="C142" s="350"/>
      <c r="D142" s="352" t="s">
        <v>65</v>
      </c>
    </row>
    <row r="143" s="402" customFormat="1" ht="36" customHeight="1" spans="1:4">
      <c r="A143" s="354" t="s">
        <v>1603</v>
      </c>
      <c r="B143" s="350">
        <v>0</v>
      </c>
      <c r="C143" s="350">
        <v>0</v>
      </c>
      <c r="D143" s="352" t="s">
        <v>65</v>
      </c>
    </row>
    <row r="144" s="402" customFormat="1" ht="36" customHeight="1" spans="1:4">
      <c r="A144" s="353" t="s">
        <v>1604</v>
      </c>
      <c r="B144" s="350"/>
      <c r="C144" s="350"/>
      <c r="D144" s="352" t="s">
        <v>65</v>
      </c>
    </row>
    <row r="145" s="402" customFormat="1" ht="36" customHeight="1" spans="1:4">
      <c r="A145" s="351" t="s">
        <v>1605</v>
      </c>
      <c r="B145" s="350"/>
      <c r="C145" s="350"/>
      <c r="D145" s="352" t="s">
        <v>65</v>
      </c>
    </row>
    <row r="146" s="402" customFormat="1" ht="36" customHeight="1" spans="1:4">
      <c r="A146" s="351" t="s">
        <v>1606</v>
      </c>
      <c r="B146" s="350"/>
      <c r="C146" s="350"/>
      <c r="D146" s="352" t="s">
        <v>65</v>
      </c>
    </row>
    <row r="147" s="402" customFormat="1" ht="36" customHeight="1" spans="1:4">
      <c r="A147" s="351" t="s">
        <v>1607</v>
      </c>
      <c r="B147" s="350"/>
      <c r="C147" s="350"/>
      <c r="D147" s="352" t="s">
        <v>65</v>
      </c>
    </row>
    <row r="148" s="402" customFormat="1" ht="36" customHeight="1" spans="1:4">
      <c r="A148" s="351" t="s">
        <v>1608</v>
      </c>
      <c r="B148" s="350"/>
      <c r="C148" s="350"/>
      <c r="D148" s="352" t="s">
        <v>65</v>
      </c>
    </row>
    <row r="149" s="402" customFormat="1" ht="36" customHeight="1" spans="1:4">
      <c r="A149" s="351" t="s">
        <v>1609</v>
      </c>
      <c r="B149" s="350"/>
      <c r="C149" s="350"/>
      <c r="D149" s="352" t="s">
        <v>65</v>
      </c>
    </row>
    <row r="150" ht="36" customHeight="1" spans="1:4">
      <c r="A150" s="351" t="s">
        <v>1610</v>
      </c>
      <c r="B150" s="350"/>
      <c r="C150" s="350"/>
      <c r="D150" s="352" t="s">
        <v>65</v>
      </c>
    </row>
    <row r="151" ht="36" customHeight="1" spans="1:4">
      <c r="A151" s="351" t="s">
        <v>1611</v>
      </c>
      <c r="B151" s="350"/>
      <c r="C151" s="350"/>
      <c r="D151" s="352" t="s">
        <v>65</v>
      </c>
    </row>
    <row r="152" s="402" customFormat="1" ht="36" customHeight="1" spans="1:4">
      <c r="A152" s="354" t="s">
        <v>1612</v>
      </c>
      <c r="B152" s="350">
        <v>0</v>
      </c>
      <c r="C152" s="350">
        <v>0</v>
      </c>
      <c r="D152" s="352" t="s">
        <v>65</v>
      </c>
    </row>
    <row r="153" ht="36" customHeight="1" spans="1:4">
      <c r="A153" s="353" t="s">
        <v>1613</v>
      </c>
      <c r="B153" s="350"/>
      <c r="C153" s="350"/>
      <c r="D153" s="352" t="s">
        <v>65</v>
      </c>
    </row>
    <row r="154" ht="36" customHeight="1" spans="1:4">
      <c r="A154" s="353" t="s">
        <v>1614</v>
      </c>
      <c r="B154" s="350"/>
      <c r="C154" s="350"/>
      <c r="D154" s="352" t="s">
        <v>65</v>
      </c>
    </row>
    <row r="155" s="402" customFormat="1" ht="36" customHeight="1" spans="1:4">
      <c r="A155" s="351" t="s">
        <v>1615</v>
      </c>
      <c r="B155" s="350"/>
      <c r="C155" s="350"/>
      <c r="D155" s="352" t="s">
        <v>65</v>
      </c>
    </row>
    <row r="156" s="402" customFormat="1" ht="36" customHeight="1" spans="1:4">
      <c r="A156" s="351" t="s">
        <v>1616</v>
      </c>
      <c r="B156" s="350"/>
      <c r="C156" s="350"/>
      <c r="D156" s="352" t="s">
        <v>65</v>
      </c>
    </row>
    <row r="157" s="402" customFormat="1" ht="36" customHeight="1" spans="1:4">
      <c r="A157" s="351" t="s">
        <v>1617</v>
      </c>
      <c r="B157" s="350"/>
      <c r="C157" s="350"/>
      <c r="D157" s="352" t="s">
        <v>65</v>
      </c>
    </row>
    <row r="158" s="402" customFormat="1" ht="36" customHeight="1" spans="1:4">
      <c r="A158" s="351" t="s">
        <v>1618</v>
      </c>
      <c r="B158" s="350"/>
      <c r="C158" s="350"/>
      <c r="D158" s="352" t="s">
        <v>65</v>
      </c>
    </row>
    <row r="159" s="402" customFormat="1" ht="36" customHeight="1" spans="1:4">
      <c r="A159" s="354" t="s">
        <v>1619</v>
      </c>
      <c r="B159" s="350">
        <v>0</v>
      </c>
      <c r="C159" s="350">
        <v>0</v>
      </c>
      <c r="D159" s="352" t="s">
        <v>65</v>
      </c>
    </row>
    <row r="160" s="402" customFormat="1" ht="36" customHeight="1" spans="1:4">
      <c r="A160" s="351" t="s">
        <v>1620</v>
      </c>
      <c r="B160" s="350"/>
      <c r="C160" s="350"/>
      <c r="D160" s="352" t="s">
        <v>65</v>
      </c>
    </row>
    <row r="161" s="402" customFormat="1" ht="36" customHeight="1" spans="1:4">
      <c r="A161" s="353" t="s">
        <v>1621</v>
      </c>
      <c r="B161" s="350"/>
      <c r="C161" s="350"/>
      <c r="D161" s="352" t="s">
        <v>65</v>
      </c>
    </row>
    <row r="162" ht="36" customHeight="1" spans="1:4">
      <c r="A162" s="351" t="s">
        <v>1622</v>
      </c>
      <c r="B162" s="350"/>
      <c r="C162" s="350"/>
      <c r="D162" s="352" t="s">
        <v>65</v>
      </c>
    </row>
    <row r="163" ht="36" customHeight="1" spans="1:4">
      <c r="A163" s="351" t="s">
        <v>1623</v>
      </c>
      <c r="B163" s="350"/>
      <c r="C163" s="350"/>
      <c r="D163" s="352" t="s">
        <v>65</v>
      </c>
    </row>
    <row r="164" s="402" customFormat="1" ht="36" customHeight="1" spans="1:4">
      <c r="A164" s="351" t="s">
        <v>1624</v>
      </c>
      <c r="B164" s="350"/>
      <c r="C164" s="350"/>
      <c r="D164" s="352" t="s">
        <v>65</v>
      </c>
    </row>
    <row r="165" s="402" customFormat="1" ht="36" customHeight="1" spans="1:4">
      <c r="A165" s="351" t="s">
        <v>1625</v>
      </c>
      <c r="B165" s="350"/>
      <c r="C165" s="350"/>
      <c r="D165" s="352" t="s">
        <v>65</v>
      </c>
    </row>
    <row r="166" s="402" customFormat="1" ht="36" customHeight="1" spans="1:4">
      <c r="A166" s="351" t="s">
        <v>1626</v>
      </c>
      <c r="B166" s="350"/>
      <c r="C166" s="350"/>
      <c r="D166" s="352" t="s">
        <v>65</v>
      </c>
    </row>
    <row r="167" s="402" customFormat="1" ht="36" customHeight="1" spans="1:4">
      <c r="A167" s="353" t="s">
        <v>1627</v>
      </c>
      <c r="B167" s="350"/>
      <c r="C167" s="350"/>
      <c r="D167" s="352" t="s">
        <v>65</v>
      </c>
    </row>
    <row r="168" s="402" customFormat="1" ht="36" customHeight="1" spans="1:4">
      <c r="A168" s="353" t="s">
        <v>1628</v>
      </c>
      <c r="B168" s="350"/>
      <c r="C168" s="350"/>
      <c r="D168" s="352" t="s">
        <v>65</v>
      </c>
    </row>
    <row r="169" s="402" customFormat="1" ht="36" customHeight="1" spans="1:4">
      <c r="A169" s="354" t="s">
        <v>1629</v>
      </c>
      <c r="B169" s="350">
        <v>0</v>
      </c>
      <c r="C169" s="350">
        <v>0</v>
      </c>
      <c r="D169" s="352" t="s">
        <v>65</v>
      </c>
    </row>
    <row r="170" ht="36" customHeight="1" spans="1:4">
      <c r="A170" s="351" t="s">
        <v>1595</v>
      </c>
      <c r="B170" s="350"/>
      <c r="C170" s="350"/>
      <c r="D170" s="352" t="s">
        <v>65</v>
      </c>
    </row>
    <row r="171" ht="36" customHeight="1" spans="1:4">
      <c r="A171" s="353" t="s">
        <v>1630</v>
      </c>
      <c r="B171" s="346"/>
      <c r="C171" s="346"/>
      <c r="D171" s="352" t="s">
        <v>65</v>
      </c>
    </row>
    <row r="172" ht="36" customHeight="1" spans="1:4">
      <c r="A172" s="348" t="s">
        <v>1631</v>
      </c>
      <c r="B172" s="350">
        <v>0</v>
      </c>
      <c r="C172" s="350">
        <v>0</v>
      </c>
      <c r="D172" s="352" t="s">
        <v>65</v>
      </c>
    </row>
    <row r="173" s="402" customFormat="1" ht="36" customHeight="1" spans="1:4">
      <c r="A173" s="351" t="s">
        <v>1595</v>
      </c>
      <c r="B173" s="350"/>
      <c r="C173" s="350"/>
      <c r="D173" s="352" t="s">
        <v>65</v>
      </c>
    </row>
    <row r="174" ht="36" customHeight="1" spans="1:4">
      <c r="A174" s="351" t="s">
        <v>1632</v>
      </c>
      <c r="B174" s="350"/>
      <c r="C174" s="350"/>
      <c r="D174" s="347" t="s">
        <v>65</v>
      </c>
    </row>
    <row r="175" ht="36" customHeight="1" spans="1:4">
      <c r="A175" s="354" t="s">
        <v>1633</v>
      </c>
      <c r="B175" s="346"/>
      <c r="C175" s="346"/>
      <c r="D175" s="352" t="s">
        <v>65</v>
      </c>
    </row>
    <row r="176" ht="36" customHeight="1" spans="1:4">
      <c r="A176" s="358" t="s">
        <v>1634</v>
      </c>
      <c r="B176" s="346">
        <v>0</v>
      </c>
      <c r="C176" s="346">
        <v>0</v>
      </c>
      <c r="D176" s="352" t="s">
        <v>65</v>
      </c>
    </row>
    <row r="177" s="402" customFormat="1" ht="36" customHeight="1" spans="1:4">
      <c r="A177" s="358" t="s">
        <v>1635</v>
      </c>
      <c r="B177" s="350">
        <v>0</v>
      </c>
      <c r="C177" s="350">
        <v>0</v>
      </c>
      <c r="D177" s="352" t="s">
        <v>65</v>
      </c>
    </row>
    <row r="178" s="402" customFormat="1" ht="36" customHeight="1" spans="1:4">
      <c r="A178" s="359" t="s">
        <v>1636</v>
      </c>
      <c r="B178" s="350"/>
      <c r="C178" s="350"/>
      <c r="D178" s="347" t="s">
        <v>65</v>
      </c>
    </row>
    <row r="179" ht="36" customHeight="1" spans="1:4">
      <c r="A179" s="359" t="s">
        <v>1637</v>
      </c>
      <c r="B179" s="350"/>
      <c r="C179" s="350"/>
      <c r="D179" s="352" t="s">
        <v>65</v>
      </c>
    </row>
    <row r="180" ht="36" customHeight="1" spans="1:4">
      <c r="A180" s="359" t="s">
        <v>1638</v>
      </c>
      <c r="B180" s="350"/>
      <c r="C180" s="350"/>
      <c r="D180" s="352" t="s">
        <v>65</v>
      </c>
    </row>
    <row r="181" s="402" customFormat="1" ht="36" customHeight="1" spans="1:4">
      <c r="A181" s="358" t="s">
        <v>161</v>
      </c>
      <c r="B181" s="350">
        <v>0</v>
      </c>
      <c r="C181" s="350">
        <v>0</v>
      </c>
      <c r="D181" s="352" t="s">
        <v>65</v>
      </c>
    </row>
    <row r="182" s="402" customFormat="1" ht="36" customHeight="1" spans="1:4">
      <c r="A182" s="358" t="s">
        <v>1639</v>
      </c>
      <c r="B182" s="350">
        <v>0</v>
      </c>
      <c r="C182" s="350">
        <v>0</v>
      </c>
      <c r="D182" s="352" t="s">
        <v>65</v>
      </c>
    </row>
    <row r="183" ht="36" customHeight="1" spans="1:4">
      <c r="A183" s="359" t="s">
        <v>1640</v>
      </c>
      <c r="B183" s="349"/>
      <c r="C183" s="350"/>
      <c r="D183" s="352" t="s">
        <v>65</v>
      </c>
    </row>
    <row r="184" s="402" customFormat="1" ht="36" customHeight="1" spans="1:4">
      <c r="A184" s="359" t="s">
        <v>1641</v>
      </c>
      <c r="B184" s="349"/>
      <c r="C184" s="350"/>
      <c r="D184" s="352" t="s">
        <v>65</v>
      </c>
    </row>
    <row r="185" ht="36" customHeight="1" spans="1:4">
      <c r="A185" s="358" t="s">
        <v>175</v>
      </c>
      <c r="B185" s="346">
        <v>7782</v>
      </c>
      <c r="C185" s="346">
        <v>2322</v>
      </c>
      <c r="D185" s="347">
        <v>-0.702</v>
      </c>
    </row>
    <row r="186" ht="36" customHeight="1" spans="1:4">
      <c r="A186" s="358" t="s">
        <v>1642</v>
      </c>
      <c r="B186" s="350">
        <v>6910</v>
      </c>
      <c r="C186" s="350">
        <v>0</v>
      </c>
      <c r="D186" s="352" t="s">
        <v>65</v>
      </c>
    </row>
    <row r="187" ht="36" customHeight="1" spans="1:4">
      <c r="A187" s="359" t="s">
        <v>1643</v>
      </c>
      <c r="B187" s="349">
        <v>10</v>
      </c>
      <c r="C187" s="350"/>
      <c r="D187" s="352" t="s">
        <v>65</v>
      </c>
    </row>
    <row r="188" ht="36" customHeight="1" spans="1:4">
      <c r="A188" s="359" t="s">
        <v>1644</v>
      </c>
      <c r="B188" s="350">
        <v>6900</v>
      </c>
      <c r="C188" s="350"/>
      <c r="D188" s="352" t="s">
        <v>65</v>
      </c>
    </row>
    <row r="189" ht="36" customHeight="1" spans="1:4">
      <c r="A189" s="359" t="s">
        <v>1645</v>
      </c>
      <c r="B189" s="346"/>
      <c r="C189" s="346"/>
      <c r="D189" s="352" t="s">
        <v>65</v>
      </c>
    </row>
    <row r="190" s="402" customFormat="1" ht="36" customHeight="1" spans="1:4">
      <c r="A190" s="358" t="s">
        <v>1646</v>
      </c>
      <c r="B190" s="350">
        <v>9</v>
      </c>
      <c r="C190" s="350">
        <v>16</v>
      </c>
      <c r="D190" s="352">
        <v>0.778</v>
      </c>
    </row>
    <row r="191" ht="36" customHeight="1" spans="1:4">
      <c r="A191" s="359" t="s">
        <v>1647</v>
      </c>
      <c r="B191" s="349"/>
      <c r="C191" s="350"/>
      <c r="D191" s="352" t="s">
        <v>65</v>
      </c>
    </row>
    <row r="192" ht="36" customHeight="1" spans="1:4">
      <c r="A192" s="359" t="s">
        <v>1648</v>
      </c>
      <c r="B192" s="349"/>
      <c r="C192" s="350"/>
      <c r="D192" s="352" t="s">
        <v>65</v>
      </c>
    </row>
    <row r="193" ht="36" customHeight="1" spans="1:4">
      <c r="A193" s="359" t="s">
        <v>1649</v>
      </c>
      <c r="B193" s="349">
        <v>9</v>
      </c>
      <c r="C193" s="350">
        <v>16</v>
      </c>
      <c r="D193" s="352">
        <v>0.778</v>
      </c>
    </row>
    <row r="194" s="402" customFormat="1" ht="36" customHeight="1" spans="1:4">
      <c r="A194" s="359" t="s">
        <v>1650</v>
      </c>
      <c r="B194" s="349"/>
      <c r="C194" s="350"/>
      <c r="D194" s="352" t="s">
        <v>65</v>
      </c>
    </row>
    <row r="195" ht="36" customHeight="1" spans="1:4">
      <c r="A195" s="359" t="s">
        <v>1651</v>
      </c>
      <c r="B195" s="349"/>
      <c r="C195" s="350"/>
      <c r="D195" s="352" t="s">
        <v>65</v>
      </c>
    </row>
    <row r="196" ht="36" customHeight="1" spans="1:4">
      <c r="A196" s="359" t="s">
        <v>1652</v>
      </c>
      <c r="B196" s="350"/>
      <c r="C196" s="350"/>
      <c r="D196" s="352" t="s">
        <v>65</v>
      </c>
    </row>
    <row r="197" ht="36" customHeight="1" spans="1:4">
      <c r="A197" s="359" t="s">
        <v>1653</v>
      </c>
      <c r="B197" s="350"/>
      <c r="C197" s="350"/>
      <c r="D197" s="352" t="s">
        <v>65</v>
      </c>
    </row>
    <row r="198" ht="36" customHeight="1" spans="1:4">
      <c r="A198" s="359" t="s">
        <v>1654</v>
      </c>
      <c r="B198" s="350"/>
      <c r="C198" s="350"/>
      <c r="D198" s="352" t="s">
        <v>65</v>
      </c>
    </row>
    <row r="199" s="402" customFormat="1" ht="36" customHeight="1" spans="1:4">
      <c r="A199" s="358" t="s">
        <v>1655</v>
      </c>
      <c r="B199" s="350">
        <v>0</v>
      </c>
      <c r="C199" s="350">
        <v>0</v>
      </c>
      <c r="D199" s="352" t="s">
        <v>65</v>
      </c>
    </row>
    <row r="200" s="402" customFormat="1" ht="36" customHeight="1" spans="1:4">
      <c r="A200" s="359" t="s">
        <v>1656</v>
      </c>
      <c r="B200" s="350"/>
      <c r="C200" s="350"/>
      <c r="D200" s="352" t="s">
        <v>65</v>
      </c>
    </row>
    <row r="201" s="402" customFormat="1" ht="36" customHeight="1" spans="1:4">
      <c r="A201" s="358" t="s">
        <v>1657</v>
      </c>
      <c r="B201" s="346">
        <v>863</v>
      </c>
      <c r="C201" s="346">
        <v>2306</v>
      </c>
      <c r="D201" s="347">
        <v>1.672</v>
      </c>
    </row>
    <row r="202" ht="36" customHeight="1" spans="1:4">
      <c r="A202" s="359" t="s">
        <v>1658</v>
      </c>
      <c r="B202" s="346"/>
      <c r="C202" s="346"/>
      <c r="D202" s="352" t="s">
        <v>65</v>
      </c>
    </row>
    <row r="203" s="402" customFormat="1" ht="36" customHeight="1" spans="1:4">
      <c r="A203" s="359" t="s">
        <v>1659</v>
      </c>
      <c r="B203" s="350">
        <v>412</v>
      </c>
      <c r="C203" s="350">
        <v>975</v>
      </c>
      <c r="D203" s="352">
        <v>1.367</v>
      </c>
    </row>
    <row r="204" s="402" customFormat="1" ht="36" customHeight="1" spans="1:4">
      <c r="A204" s="359" t="s">
        <v>1660</v>
      </c>
      <c r="B204" s="350">
        <v>115</v>
      </c>
      <c r="C204" s="350">
        <v>791</v>
      </c>
      <c r="D204" s="352">
        <v>5.878</v>
      </c>
    </row>
    <row r="205" s="402" customFormat="1" ht="36" customHeight="1" spans="1:4">
      <c r="A205" s="359" t="s">
        <v>1661</v>
      </c>
      <c r="B205" s="350">
        <v>22</v>
      </c>
      <c r="C205" s="350"/>
      <c r="D205" s="352" t="s">
        <v>65</v>
      </c>
    </row>
    <row r="206" s="402" customFormat="1" ht="36" customHeight="1" spans="1:4">
      <c r="A206" s="359" t="s">
        <v>1662</v>
      </c>
      <c r="B206" s="350"/>
      <c r="C206" s="350"/>
      <c r="D206" s="352" t="s">
        <v>65</v>
      </c>
    </row>
    <row r="207" s="402" customFormat="1" ht="36" customHeight="1" spans="1:4">
      <c r="A207" s="359" t="s">
        <v>1663</v>
      </c>
      <c r="B207" s="350">
        <v>34</v>
      </c>
      <c r="C207" s="350">
        <v>234</v>
      </c>
      <c r="D207" s="352">
        <v>5.882</v>
      </c>
    </row>
    <row r="208" s="402" customFormat="1" ht="36" customHeight="1" spans="1:4">
      <c r="A208" s="359" t="s">
        <v>1664</v>
      </c>
      <c r="B208" s="350"/>
      <c r="C208" s="350"/>
      <c r="D208" s="352" t="s">
        <v>65</v>
      </c>
    </row>
    <row r="209" s="402" customFormat="1" ht="36" customHeight="1" spans="1:4">
      <c r="A209" s="359" t="s">
        <v>1665</v>
      </c>
      <c r="B209" s="350"/>
      <c r="C209" s="350"/>
      <c r="D209" s="352" t="s">
        <v>65</v>
      </c>
    </row>
    <row r="210" ht="36" customHeight="1" spans="1:4">
      <c r="A210" s="359" t="s">
        <v>1666</v>
      </c>
      <c r="B210" s="350"/>
      <c r="C210" s="350"/>
      <c r="D210" s="352" t="s">
        <v>65</v>
      </c>
    </row>
    <row r="211" ht="36" customHeight="1" spans="1:4">
      <c r="A211" s="359" t="s">
        <v>1667</v>
      </c>
      <c r="B211" s="350"/>
      <c r="C211" s="350"/>
      <c r="D211" s="352" t="s">
        <v>65</v>
      </c>
    </row>
    <row r="212" ht="36" customHeight="1" spans="1:4">
      <c r="A212" s="359" t="s">
        <v>1668</v>
      </c>
      <c r="B212" s="350">
        <v>280</v>
      </c>
      <c r="C212" s="350">
        <v>306</v>
      </c>
      <c r="D212" s="352">
        <v>0.093</v>
      </c>
    </row>
    <row r="213" ht="36" customHeight="1" spans="1:4">
      <c r="A213" s="358" t="s">
        <v>177</v>
      </c>
      <c r="B213" s="346">
        <v>4353</v>
      </c>
      <c r="C213" s="346">
        <v>5830</v>
      </c>
      <c r="D213" s="347">
        <v>0.339</v>
      </c>
    </row>
    <row r="214" ht="36" customHeight="1" spans="1:4">
      <c r="A214" s="358" t="s">
        <v>1669</v>
      </c>
      <c r="B214" s="346">
        <v>4353</v>
      </c>
      <c r="C214" s="346">
        <v>5830</v>
      </c>
      <c r="D214" s="347">
        <v>0.339</v>
      </c>
    </row>
    <row r="215" ht="36" customHeight="1" spans="1:4">
      <c r="A215" s="359" t="s">
        <v>1670</v>
      </c>
      <c r="B215" s="350"/>
      <c r="C215" s="350"/>
      <c r="D215" s="352" t="s">
        <v>65</v>
      </c>
    </row>
    <row r="216" ht="36" customHeight="1" spans="1:4">
      <c r="A216" s="359" t="s">
        <v>1671</v>
      </c>
      <c r="B216" s="350"/>
      <c r="C216" s="350"/>
      <c r="D216" s="352" t="s">
        <v>65</v>
      </c>
    </row>
    <row r="217" s="402" customFormat="1" ht="36" customHeight="1" spans="1:4">
      <c r="A217" s="359" t="s">
        <v>1672</v>
      </c>
      <c r="B217" s="350">
        <v>287</v>
      </c>
      <c r="C217" s="350"/>
      <c r="D217" s="352" t="s">
        <v>65</v>
      </c>
    </row>
    <row r="218" s="402" customFormat="1" ht="36" customHeight="1" spans="1:4">
      <c r="A218" s="359" t="s">
        <v>1673</v>
      </c>
      <c r="B218" s="350"/>
      <c r="C218" s="350"/>
      <c r="D218" s="352" t="s">
        <v>65</v>
      </c>
    </row>
    <row r="219" s="402" customFormat="1" ht="36" customHeight="1" spans="1:4">
      <c r="A219" s="359" t="s">
        <v>1674</v>
      </c>
      <c r="B219" s="346"/>
      <c r="C219" s="346"/>
      <c r="D219" s="352" t="s">
        <v>65</v>
      </c>
    </row>
    <row r="220" ht="36" customHeight="1" spans="1:4">
      <c r="A220" s="359" t="s">
        <v>1675</v>
      </c>
      <c r="B220" s="346"/>
      <c r="C220" s="346"/>
      <c r="D220" s="352" t="s">
        <v>65</v>
      </c>
    </row>
    <row r="221" s="402" customFormat="1" ht="36" customHeight="1" spans="1:4">
      <c r="A221" s="359" t="s">
        <v>1676</v>
      </c>
      <c r="B221" s="350"/>
      <c r="C221" s="350"/>
      <c r="D221" s="347" t="s">
        <v>65</v>
      </c>
    </row>
    <row r="222" s="402" customFormat="1" ht="36" customHeight="1" spans="1:4">
      <c r="A222" s="359" t="s">
        <v>1677</v>
      </c>
      <c r="B222" s="350"/>
      <c r="C222" s="350"/>
      <c r="D222" s="352" t="s">
        <v>65</v>
      </c>
    </row>
    <row r="223" ht="36" customHeight="1" spans="1:4">
      <c r="A223" s="359" t="s">
        <v>1678</v>
      </c>
      <c r="B223" s="350"/>
      <c r="C223" s="350"/>
      <c r="D223" s="352" t="s">
        <v>65</v>
      </c>
    </row>
    <row r="224" s="402" customFormat="1" ht="36" customHeight="1" spans="1:4">
      <c r="A224" s="359" t="s">
        <v>1679</v>
      </c>
      <c r="B224" s="350"/>
      <c r="C224" s="350"/>
      <c r="D224" s="352" t="s">
        <v>65</v>
      </c>
    </row>
    <row r="225" ht="36" customHeight="1" spans="1:4">
      <c r="A225" s="359" t="s">
        <v>1680</v>
      </c>
      <c r="B225" s="350">
        <v>991</v>
      </c>
      <c r="C225" s="350"/>
      <c r="D225" s="352" t="s">
        <v>65</v>
      </c>
    </row>
    <row r="226" s="402" customFormat="1" ht="36" customHeight="1" spans="1:4">
      <c r="A226" s="359" t="s">
        <v>1681</v>
      </c>
      <c r="B226" s="350"/>
      <c r="C226" s="350"/>
      <c r="D226" s="352" t="s">
        <v>65</v>
      </c>
    </row>
    <row r="227" s="402" customFormat="1" ht="36" customHeight="1" spans="1:4">
      <c r="A227" s="359" t="s">
        <v>1682</v>
      </c>
      <c r="B227" s="350"/>
      <c r="C227" s="350"/>
      <c r="D227" s="352" t="s">
        <v>65</v>
      </c>
    </row>
    <row r="228" ht="36" customHeight="1" spans="1:4">
      <c r="A228" s="359" t="s">
        <v>1683</v>
      </c>
      <c r="B228" s="350">
        <v>3075</v>
      </c>
      <c r="C228" s="350"/>
      <c r="D228" s="352" t="s">
        <v>65</v>
      </c>
    </row>
    <row r="229" ht="36" customHeight="1" spans="1:4">
      <c r="A229" s="359" t="s">
        <v>1684</v>
      </c>
      <c r="B229" s="350"/>
      <c r="C229" s="350">
        <v>5830</v>
      </c>
      <c r="D229" s="352" t="s">
        <v>65</v>
      </c>
    </row>
    <row r="230" ht="36" customHeight="1" spans="1:4">
      <c r="A230" s="358" t="s">
        <v>179</v>
      </c>
      <c r="B230" s="346">
        <v>20</v>
      </c>
      <c r="C230" s="346">
        <v>18</v>
      </c>
      <c r="D230" s="347">
        <v>-0.1</v>
      </c>
    </row>
    <row r="231" ht="36" customHeight="1" spans="1:4">
      <c r="A231" s="358" t="s">
        <v>1685</v>
      </c>
      <c r="B231" s="346">
        <v>20</v>
      </c>
      <c r="C231" s="346">
        <v>18</v>
      </c>
      <c r="D231" s="347">
        <v>-0.1</v>
      </c>
    </row>
    <row r="232" ht="36" customHeight="1" spans="1:4">
      <c r="A232" s="359" t="s">
        <v>1686</v>
      </c>
      <c r="B232" s="350"/>
      <c r="C232" s="350"/>
      <c r="D232" s="352" t="s">
        <v>65</v>
      </c>
    </row>
    <row r="233" ht="36" customHeight="1" spans="1:4">
      <c r="A233" s="359" t="s">
        <v>1687</v>
      </c>
      <c r="B233" s="350"/>
      <c r="C233" s="350"/>
      <c r="D233" s="352" t="s">
        <v>65</v>
      </c>
    </row>
    <row r="234" ht="36" customHeight="1" spans="1:4">
      <c r="A234" s="359" t="s">
        <v>1688</v>
      </c>
      <c r="B234" s="350">
        <v>2</v>
      </c>
      <c r="C234" s="350"/>
      <c r="D234" s="352" t="s">
        <v>65</v>
      </c>
    </row>
    <row r="235" ht="36" customHeight="1" spans="1:4">
      <c r="A235" s="359" t="s">
        <v>1689</v>
      </c>
      <c r="B235" s="350"/>
      <c r="C235" s="350"/>
      <c r="D235" s="352" t="s">
        <v>65</v>
      </c>
    </row>
    <row r="236" s="402" customFormat="1" ht="36" customHeight="1" spans="1:4">
      <c r="A236" s="359" t="s">
        <v>1690</v>
      </c>
      <c r="B236" s="350"/>
      <c r="C236" s="350"/>
      <c r="D236" s="352" t="s">
        <v>65</v>
      </c>
    </row>
    <row r="237" ht="36" customHeight="1" spans="1:4">
      <c r="A237" s="359" t="s">
        <v>1691</v>
      </c>
      <c r="B237" s="346"/>
      <c r="C237" s="346"/>
      <c r="D237" s="352" t="s">
        <v>65</v>
      </c>
    </row>
    <row r="238" ht="36" customHeight="1" spans="1:4">
      <c r="A238" s="359" t="s">
        <v>1692</v>
      </c>
      <c r="B238" s="346"/>
      <c r="C238" s="346"/>
      <c r="D238" s="352" t="s">
        <v>65</v>
      </c>
    </row>
    <row r="239" ht="36" customHeight="1" spans="1:4">
      <c r="A239" s="359" t="s">
        <v>1693</v>
      </c>
      <c r="B239" s="350"/>
      <c r="C239" s="350"/>
      <c r="D239" s="347" t="s">
        <v>65</v>
      </c>
    </row>
    <row r="240" ht="36" customHeight="1" spans="1:4">
      <c r="A240" s="359" t="s">
        <v>1694</v>
      </c>
      <c r="B240" s="350"/>
      <c r="C240" s="350"/>
      <c r="D240" s="352" t="s">
        <v>65</v>
      </c>
    </row>
    <row r="241" ht="36" customHeight="1" spans="1:4">
      <c r="A241" s="359" t="s">
        <v>1695</v>
      </c>
      <c r="B241" s="350"/>
      <c r="C241" s="350"/>
      <c r="D241" s="352" t="s">
        <v>65</v>
      </c>
    </row>
    <row r="242" ht="36" customHeight="1" spans="1:4">
      <c r="A242" s="359" t="s">
        <v>1696</v>
      </c>
      <c r="B242" s="350">
        <v>11</v>
      </c>
      <c r="C242" s="350"/>
      <c r="D242" s="352" t="s">
        <v>65</v>
      </c>
    </row>
    <row r="243" ht="36" customHeight="1" spans="1:4">
      <c r="A243" s="359" t="s">
        <v>1697</v>
      </c>
      <c r="B243" s="350"/>
      <c r="C243" s="350"/>
      <c r="D243" s="352" t="s">
        <v>65</v>
      </c>
    </row>
    <row r="244" ht="36" customHeight="1" spans="1:4">
      <c r="A244" s="359" t="s">
        <v>1698</v>
      </c>
      <c r="B244" s="350"/>
      <c r="C244" s="350"/>
      <c r="D244" s="352" t="s">
        <v>65</v>
      </c>
    </row>
    <row r="245" ht="36" customHeight="1" spans="1:4">
      <c r="A245" s="359" t="s">
        <v>1699</v>
      </c>
      <c r="B245" s="350">
        <v>7</v>
      </c>
      <c r="C245" s="350"/>
      <c r="D245" s="352" t="s">
        <v>65</v>
      </c>
    </row>
    <row r="246" ht="36" customHeight="1" spans="1:4">
      <c r="A246" s="359" t="s">
        <v>1700</v>
      </c>
      <c r="B246" s="350"/>
      <c r="C246" s="350">
        <v>18</v>
      </c>
      <c r="D246" s="352" t="s">
        <v>65</v>
      </c>
    </row>
    <row r="247" ht="36" customHeight="1" spans="1:4">
      <c r="A247" s="360" t="s">
        <v>1701</v>
      </c>
      <c r="B247" s="350">
        <v>0</v>
      </c>
      <c r="C247" s="350">
        <v>0</v>
      </c>
      <c r="D247" s="352" t="s">
        <v>65</v>
      </c>
    </row>
    <row r="248" ht="36" customHeight="1" spans="1:4">
      <c r="A248" s="361" t="s">
        <v>1702</v>
      </c>
      <c r="B248" s="350">
        <v>0</v>
      </c>
      <c r="C248" s="350">
        <v>0</v>
      </c>
      <c r="D248" s="352" t="s">
        <v>65</v>
      </c>
    </row>
    <row r="249" ht="36" customHeight="1" spans="1:4">
      <c r="A249" s="362" t="s">
        <v>1703</v>
      </c>
      <c r="B249" s="350"/>
      <c r="C249" s="350"/>
      <c r="D249" s="352" t="s">
        <v>65</v>
      </c>
    </row>
    <row r="250" ht="36" customHeight="1" spans="1:4">
      <c r="A250" s="362" t="s">
        <v>1704</v>
      </c>
      <c r="B250" s="350"/>
      <c r="C250" s="350"/>
      <c r="D250" s="352" t="s">
        <v>65</v>
      </c>
    </row>
    <row r="251" ht="36" customHeight="1" spans="1:4">
      <c r="A251" s="362" t="s">
        <v>1705</v>
      </c>
      <c r="B251" s="346"/>
      <c r="C251" s="346"/>
      <c r="D251" s="352" t="s">
        <v>65</v>
      </c>
    </row>
    <row r="252" ht="36" customHeight="1" spans="1:4">
      <c r="A252" s="362" t="s">
        <v>1706</v>
      </c>
      <c r="B252" s="350"/>
      <c r="C252" s="350"/>
      <c r="D252" s="352" t="s">
        <v>65</v>
      </c>
    </row>
    <row r="253" ht="36" customHeight="1" spans="1:4">
      <c r="A253" s="362" t="s">
        <v>1707</v>
      </c>
      <c r="B253" s="350"/>
      <c r="C253" s="350"/>
      <c r="D253" s="352" t="s">
        <v>65</v>
      </c>
    </row>
    <row r="254" ht="36" customHeight="1" spans="1:4">
      <c r="A254" s="362" t="s">
        <v>1708</v>
      </c>
      <c r="B254" s="350"/>
      <c r="C254" s="350"/>
      <c r="D254" s="352" t="s">
        <v>65</v>
      </c>
    </row>
    <row r="255" ht="36" customHeight="1" spans="1:4">
      <c r="A255" s="362" t="s">
        <v>1709</v>
      </c>
      <c r="B255" s="350"/>
      <c r="C255" s="350"/>
      <c r="D255" s="352" t="s">
        <v>65</v>
      </c>
    </row>
    <row r="256" ht="36" customHeight="1" spans="1:4">
      <c r="A256" s="362" t="s">
        <v>1710</v>
      </c>
      <c r="B256" s="350"/>
      <c r="C256" s="350"/>
      <c r="D256" s="352" t="s">
        <v>65</v>
      </c>
    </row>
    <row r="257" ht="36" customHeight="1" spans="1:4">
      <c r="A257" s="362" t="s">
        <v>1711</v>
      </c>
      <c r="B257" s="350"/>
      <c r="C257" s="350"/>
      <c r="D257" s="352" t="s">
        <v>65</v>
      </c>
    </row>
    <row r="258" ht="36" customHeight="1" spans="1:4">
      <c r="A258" s="362" t="s">
        <v>1712</v>
      </c>
      <c r="B258" s="350"/>
      <c r="C258" s="350"/>
      <c r="D258" s="352" t="s">
        <v>65</v>
      </c>
    </row>
    <row r="259" ht="36" customHeight="1" spans="1:4">
      <c r="A259" s="362" t="s">
        <v>1713</v>
      </c>
      <c r="B259" s="346"/>
      <c r="C259" s="346"/>
      <c r="D259" s="352" t="s">
        <v>65</v>
      </c>
    </row>
    <row r="260" ht="36" customHeight="1" spans="1:4">
      <c r="A260" s="362" t="s">
        <v>1714</v>
      </c>
      <c r="B260" s="346"/>
      <c r="C260" s="346"/>
      <c r="D260" s="363" t="s">
        <v>65</v>
      </c>
    </row>
    <row r="261" ht="36" customHeight="1" spans="1:4">
      <c r="A261" s="361" t="s">
        <v>1715</v>
      </c>
      <c r="B261" s="355">
        <v>0</v>
      </c>
      <c r="C261" s="355">
        <v>0</v>
      </c>
      <c r="D261" s="347" t="s">
        <v>65</v>
      </c>
    </row>
    <row r="262" ht="36" customHeight="1" spans="1:4">
      <c r="A262" s="362" t="s">
        <v>1716</v>
      </c>
      <c r="B262" s="349"/>
      <c r="C262" s="350"/>
      <c r="D262" s="363" t="s">
        <v>65</v>
      </c>
    </row>
    <row r="263" ht="36" customHeight="1" spans="1:4">
      <c r="A263" s="362" t="s">
        <v>1717</v>
      </c>
      <c r="B263" s="349"/>
      <c r="C263" s="350"/>
      <c r="D263" s="363" t="s">
        <v>65</v>
      </c>
    </row>
    <row r="264" ht="36" customHeight="1" spans="1:4">
      <c r="A264" s="362" t="s">
        <v>1718</v>
      </c>
      <c r="B264" s="349"/>
      <c r="C264" s="350"/>
      <c r="D264" s="364" t="s">
        <v>65</v>
      </c>
    </row>
    <row r="265" ht="36" customHeight="1" spans="1:4">
      <c r="A265" s="362" t="s">
        <v>1719</v>
      </c>
      <c r="B265" s="349"/>
      <c r="C265" s="350"/>
      <c r="D265" s="364" t="s">
        <v>65</v>
      </c>
    </row>
    <row r="266" ht="36" customHeight="1" spans="1:4">
      <c r="A266" s="362" t="s">
        <v>1720</v>
      </c>
      <c r="B266" s="349"/>
      <c r="C266" s="350"/>
      <c r="D266" s="364" t="s">
        <v>65</v>
      </c>
    </row>
    <row r="267" ht="36" customHeight="1" spans="1:8">
      <c r="A267" s="362" t="s">
        <v>1721</v>
      </c>
      <c r="B267" s="349"/>
      <c r="C267" s="350"/>
      <c r="D267" s="364" t="s">
        <v>65</v>
      </c>
      <c r="H267" s="411"/>
    </row>
    <row r="268" ht="36" customHeight="1" spans="1:4">
      <c r="A268" s="365" t="s">
        <v>1722</v>
      </c>
      <c r="B268" s="355">
        <v>22458</v>
      </c>
      <c r="C268" s="346">
        <v>20196</v>
      </c>
      <c r="D268" s="363">
        <v>-0.101</v>
      </c>
    </row>
    <row r="269" ht="36" customHeight="1" spans="1:4">
      <c r="A269" s="366" t="s">
        <v>1723</v>
      </c>
      <c r="B269" s="355">
        <v>10449</v>
      </c>
      <c r="C269" s="346">
        <v>222</v>
      </c>
      <c r="D269" s="363">
        <v>-0.979</v>
      </c>
    </row>
    <row r="270" ht="36" customHeight="1" spans="1:4">
      <c r="A270" s="366" t="s">
        <v>1724</v>
      </c>
      <c r="B270" s="349">
        <v>0</v>
      </c>
      <c r="C270" s="350">
        <v>0</v>
      </c>
      <c r="D270" s="363" t="s">
        <v>65</v>
      </c>
    </row>
    <row r="271" ht="36" customHeight="1" spans="1:4">
      <c r="A271" s="367" t="s">
        <v>1725</v>
      </c>
      <c r="B271" s="349"/>
      <c r="C271" s="350"/>
      <c r="D271" s="363" t="s">
        <v>65</v>
      </c>
    </row>
    <row r="272" ht="36" customHeight="1" spans="1:4">
      <c r="A272" s="367" t="s">
        <v>1726</v>
      </c>
      <c r="B272" s="349"/>
      <c r="C272" s="350"/>
      <c r="D272" s="363" t="s">
        <v>65</v>
      </c>
    </row>
    <row r="273" ht="36" customHeight="1" spans="1:4">
      <c r="A273" s="367" t="s">
        <v>1727</v>
      </c>
      <c r="B273" s="349"/>
      <c r="C273" s="350"/>
      <c r="D273" s="363" t="s">
        <v>65</v>
      </c>
    </row>
    <row r="274" ht="36" customHeight="1" spans="1:4">
      <c r="A274" s="367" t="s">
        <v>1728</v>
      </c>
      <c r="B274" s="349"/>
      <c r="C274" s="350"/>
      <c r="D274" s="363" t="s">
        <v>65</v>
      </c>
    </row>
    <row r="275" ht="36" customHeight="1" spans="1:4">
      <c r="A275" s="367" t="s">
        <v>1729</v>
      </c>
      <c r="B275" s="349"/>
      <c r="C275" s="350"/>
      <c r="D275" s="363" t="s">
        <v>65</v>
      </c>
    </row>
    <row r="276" ht="36" customHeight="1" spans="1:4">
      <c r="A276" s="367" t="s">
        <v>1730</v>
      </c>
      <c r="B276" s="349"/>
      <c r="C276" s="350"/>
      <c r="D276" s="363" t="s">
        <v>65</v>
      </c>
    </row>
    <row r="277" ht="36" customHeight="1" spans="1:4">
      <c r="A277" s="367" t="s">
        <v>1731</v>
      </c>
      <c r="B277" s="349"/>
      <c r="C277" s="350"/>
      <c r="D277" s="363" t="s">
        <v>65</v>
      </c>
    </row>
    <row r="278" ht="36" customHeight="1" spans="1:4">
      <c r="A278" s="367" t="s">
        <v>1732</v>
      </c>
      <c r="B278" s="349"/>
      <c r="C278" s="350"/>
      <c r="D278" s="363" t="s">
        <v>65</v>
      </c>
    </row>
    <row r="279" ht="36" customHeight="1" spans="1:4">
      <c r="A279" s="367" t="s">
        <v>1733</v>
      </c>
      <c r="B279" s="349"/>
      <c r="C279" s="350"/>
      <c r="D279" s="363" t="s">
        <v>65</v>
      </c>
    </row>
    <row r="280" ht="36" customHeight="1" spans="1:4">
      <c r="A280" s="367" t="s">
        <v>1734</v>
      </c>
      <c r="B280" s="349"/>
      <c r="C280" s="350"/>
      <c r="D280" s="363" t="s">
        <v>65</v>
      </c>
    </row>
    <row r="281" ht="36" customHeight="1" spans="1:4">
      <c r="A281" s="366" t="s">
        <v>1735</v>
      </c>
      <c r="B281" s="355">
        <v>292</v>
      </c>
      <c r="C281" s="346">
        <v>222</v>
      </c>
      <c r="D281" s="363">
        <v>-0.24</v>
      </c>
    </row>
    <row r="282" ht="36" customHeight="1" spans="1:4">
      <c r="A282" s="368" t="s">
        <v>1736</v>
      </c>
      <c r="B282" s="349">
        <v>292</v>
      </c>
      <c r="C282" s="350">
        <v>222</v>
      </c>
      <c r="D282" s="363">
        <v>-0.24</v>
      </c>
    </row>
    <row r="283" ht="36" customHeight="1" spans="1:4">
      <c r="A283" s="366" t="s">
        <v>1737</v>
      </c>
      <c r="B283" s="355">
        <v>46</v>
      </c>
      <c r="C283" s="350">
        <v>0</v>
      </c>
      <c r="D283" s="363" t="s">
        <v>65</v>
      </c>
    </row>
    <row r="284" ht="36" customHeight="1" spans="1:4">
      <c r="A284" s="368" t="s">
        <v>1738</v>
      </c>
      <c r="B284" s="349">
        <v>46</v>
      </c>
      <c r="C284" s="350"/>
      <c r="D284" s="363" t="s">
        <v>65</v>
      </c>
    </row>
    <row r="285" ht="36" customHeight="1" spans="1:4">
      <c r="A285" s="366" t="s">
        <v>1739</v>
      </c>
      <c r="B285" s="349">
        <v>10111</v>
      </c>
      <c r="C285" s="350">
        <v>0</v>
      </c>
      <c r="D285" s="363" t="s">
        <v>65</v>
      </c>
    </row>
    <row r="286" ht="36" customHeight="1" spans="1:4">
      <c r="A286" s="368" t="s">
        <v>1740</v>
      </c>
      <c r="B286" s="349">
        <v>10025</v>
      </c>
      <c r="C286" s="350"/>
      <c r="D286" s="363" t="s">
        <v>65</v>
      </c>
    </row>
    <row r="287" ht="36" customHeight="1" spans="1:4">
      <c r="A287" s="360" t="s">
        <v>189</v>
      </c>
      <c r="B287" s="355">
        <v>12500</v>
      </c>
      <c r="C287" s="346">
        <v>18000</v>
      </c>
      <c r="D287" s="363">
        <v>0.44</v>
      </c>
    </row>
    <row r="288" ht="36" customHeight="1" spans="1:4">
      <c r="A288" s="366" t="s">
        <v>1741</v>
      </c>
      <c r="B288" s="355">
        <v>12500</v>
      </c>
      <c r="C288" s="346">
        <v>18000</v>
      </c>
      <c r="D288" s="363">
        <v>0.44</v>
      </c>
    </row>
    <row r="289" ht="36" customHeight="1" spans="1:4">
      <c r="A289" s="359" t="s">
        <v>1742</v>
      </c>
      <c r="B289" s="349"/>
      <c r="C289" s="350"/>
      <c r="D289" s="363" t="s">
        <v>65</v>
      </c>
    </row>
    <row r="290" ht="36" customHeight="1" spans="1:4">
      <c r="A290" s="359" t="s">
        <v>1743</v>
      </c>
      <c r="B290" s="349"/>
      <c r="C290" s="350"/>
      <c r="D290" s="363" t="s">
        <v>65</v>
      </c>
    </row>
    <row r="291" ht="36" customHeight="1" spans="1:4">
      <c r="A291" s="359" t="s">
        <v>1744</v>
      </c>
      <c r="B291" s="349"/>
      <c r="C291" s="350"/>
      <c r="D291" s="363" t="s">
        <v>65</v>
      </c>
    </row>
    <row r="292" ht="36" customHeight="1" spans="1:4">
      <c r="A292" s="359" t="s">
        <v>1745</v>
      </c>
      <c r="B292" s="349"/>
      <c r="C292" s="350"/>
      <c r="D292" s="363" t="s">
        <v>65</v>
      </c>
    </row>
    <row r="293" ht="36" customHeight="1" spans="1:4">
      <c r="A293" s="359" t="s">
        <v>1746</v>
      </c>
      <c r="B293" s="349"/>
      <c r="C293" s="350"/>
      <c r="D293" s="363" t="s">
        <v>65</v>
      </c>
    </row>
    <row r="294" ht="36" customHeight="1" spans="1:4">
      <c r="A294" s="359" t="s">
        <v>1747</v>
      </c>
      <c r="B294" s="349"/>
      <c r="C294" s="350"/>
      <c r="D294" s="363" t="s">
        <v>65</v>
      </c>
    </row>
    <row r="295" ht="36" customHeight="1" spans="1:4">
      <c r="A295" s="359" t="s">
        <v>1748</v>
      </c>
      <c r="B295" s="349"/>
      <c r="C295" s="350"/>
      <c r="D295" s="363" t="s">
        <v>65</v>
      </c>
    </row>
    <row r="296" ht="36" customHeight="1" spans="1:4">
      <c r="A296" s="359" t="s">
        <v>1749</v>
      </c>
      <c r="B296" s="349"/>
      <c r="C296" s="350"/>
      <c r="D296" s="363" t="s">
        <v>65</v>
      </c>
    </row>
    <row r="297" ht="36" customHeight="1" spans="1:4">
      <c r="A297" s="359" t="s">
        <v>1750</v>
      </c>
      <c r="B297" s="349"/>
      <c r="C297" s="350"/>
      <c r="D297" s="363" t="s">
        <v>65</v>
      </c>
    </row>
    <row r="298" ht="36" customHeight="1" spans="1:4">
      <c r="A298" s="359" t="s">
        <v>1751</v>
      </c>
      <c r="B298" s="349"/>
      <c r="C298" s="350"/>
      <c r="D298" s="363" t="s">
        <v>65</v>
      </c>
    </row>
    <row r="299" ht="36" customHeight="1" spans="1:4">
      <c r="A299" s="359" t="s">
        <v>1752</v>
      </c>
      <c r="B299" s="349"/>
      <c r="C299" s="350"/>
      <c r="D299" s="363" t="s">
        <v>65</v>
      </c>
    </row>
    <row r="300" ht="36" customHeight="1" spans="1:4">
      <c r="A300" s="359" t="s">
        <v>1753</v>
      </c>
      <c r="B300" s="349"/>
      <c r="C300" s="350"/>
      <c r="D300" s="363" t="s">
        <v>65</v>
      </c>
    </row>
    <row r="301" ht="36" customHeight="1" spans="1:4">
      <c r="A301" s="359" t="s">
        <v>1754</v>
      </c>
      <c r="B301" s="349"/>
      <c r="C301" s="350"/>
      <c r="D301" s="363" t="s">
        <v>65</v>
      </c>
    </row>
    <row r="302" ht="36" customHeight="1" spans="1:4">
      <c r="A302" s="359" t="s">
        <v>1755</v>
      </c>
      <c r="B302" s="349"/>
      <c r="C302" s="350"/>
      <c r="D302" s="363" t="s">
        <v>65</v>
      </c>
    </row>
    <row r="303" ht="36" customHeight="1" spans="1:4">
      <c r="A303" s="359" t="s">
        <v>1756</v>
      </c>
      <c r="B303" s="349"/>
      <c r="C303" s="350"/>
      <c r="D303" s="363" t="s">
        <v>65</v>
      </c>
    </row>
    <row r="304" ht="36" customHeight="1" spans="1:4">
      <c r="A304" s="362" t="s">
        <v>1757</v>
      </c>
      <c r="B304" s="349">
        <v>12000</v>
      </c>
      <c r="C304" s="350">
        <v>16200</v>
      </c>
      <c r="D304" s="364">
        <v>0.35</v>
      </c>
    </row>
    <row r="305" ht="36" customHeight="1" spans="1:4">
      <c r="A305" s="362" t="s">
        <v>1758</v>
      </c>
      <c r="B305" s="349">
        <v>500</v>
      </c>
      <c r="C305" s="350">
        <v>1800</v>
      </c>
      <c r="D305" s="364">
        <v>2.6</v>
      </c>
    </row>
    <row r="306" ht="36" customHeight="1" spans="1:4">
      <c r="A306" s="366" t="s">
        <v>1759</v>
      </c>
      <c r="B306" s="349">
        <v>0</v>
      </c>
      <c r="C306" s="350">
        <v>0</v>
      </c>
      <c r="D306" s="363" t="s">
        <v>65</v>
      </c>
    </row>
    <row r="307" ht="36" customHeight="1" spans="1:4">
      <c r="A307" s="359" t="s">
        <v>1760</v>
      </c>
      <c r="B307" s="349"/>
      <c r="C307" s="350"/>
      <c r="D307" s="363" t="s">
        <v>65</v>
      </c>
    </row>
    <row r="308" ht="36" customHeight="1" spans="1:4">
      <c r="A308" s="365" t="s">
        <v>1761</v>
      </c>
      <c r="B308" s="355">
        <v>45407</v>
      </c>
      <c r="C308" s="346">
        <v>38418</v>
      </c>
      <c r="D308" s="363">
        <v>-0.154</v>
      </c>
    </row>
  </sheetData>
  <mergeCells count="1">
    <mergeCell ref="A1:D1"/>
  </mergeCells>
  <conditionalFormatting sqref="A247">
    <cfRule type="expression" dxfId="1" priority="4" stopIfTrue="1">
      <formula>"len($A:$A)=3"</formula>
    </cfRule>
  </conditionalFormatting>
  <conditionalFormatting sqref="A287">
    <cfRule type="expression" dxfId="1" priority="7" stopIfTrue="1">
      <formula>"len($A:$A)=3"</formula>
    </cfRule>
  </conditionalFormatting>
  <conditionalFormatting sqref="A288">
    <cfRule type="expression" dxfId="1" priority="6" stopIfTrue="1">
      <formula>"len($A:$A)=3"</formula>
    </cfRule>
    <cfRule type="expression" dxfId="1" priority="5" stopIfTrue="1">
      <formula>"len($A:$A)=3"</formula>
    </cfRule>
  </conditionalFormatting>
  <conditionalFormatting sqref="A306">
    <cfRule type="expression" dxfId="1" priority="2" stopIfTrue="1">
      <formula>"len($A:$A)=3"</formula>
    </cfRule>
    <cfRule type="expression" dxfId="1" priority="1" stopIfTrue="1">
      <formula>"len($A:$A)=3"</formula>
    </cfRule>
  </conditionalFormatting>
  <conditionalFormatting sqref="A271:A280">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43"/>
  <sheetViews>
    <sheetView showGridLines="0" showZeros="0" view="pageBreakPreview" zoomScaleNormal="115" workbookViewId="0">
      <pane ySplit="3" topLeftCell="A4" activePane="bottomLeft" state="frozen"/>
      <selection/>
      <selection pane="bottomLeft" activeCell="A3" sqref="$A3:$XFD3"/>
    </sheetView>
  </sheetViews>
  <sheetFormatPr defaultColWidth="9" defaultRowHeight="14.25" outlineLevelCol="3"/>
  <cols>
    <col min="1" max="1" width="50.75" style="209" customWidth="1"/>
    <col min="2" max="3" width="20.6333333333333" style="371" customWidth="1"/>
    <col min="4" max="4" width="20.6333333333333" style="372" customWidth="1"/>
    <col min="5" max="16384" width="9" style="209"/>
  </cols>
  <sheetData>
    <row r="1" ht="45" customHeight="1" spans="1:4">
      <c r="A1" s="373" t="s">
        <v>16</v>
      </c>
      <c r="B1" s="374"/>
      <c r="C1" s="374"/>
      <c r="D1" s="374"/>
    </row>
    <row r="2" s="369" customFormat="1" ht="20.1" customHeight="1" spans="1:4">
      <c r="A2" s="375"/>
      <c r="B2" s="376"/>
      <c r="C2" s="377"/>
      <c r="D2" s="378" t="s">
        <v>44</v>
      </c>
    </row>
    <row r="3" s="370" customFormat="1" ht="45" customHeight="1" spans="1:4">
      <c r="A3" s="379" t="s">
        <v>45</v>
      </c>
      <c r="B3" s="234" t="s">
        <v>192</v>
      </c>
      <c r="C3" s="234" t="s">
        <v>47</v>
      </c>
      <c r="D3" s="234" t="s">
        <v>1762</v>
      </c>
    </row>
    <row r="4" s="370" customFormat="1" ht="30" customHeight="1" spans="1:4">
      <c r="A4" s="380" t="s">
        <v>1462</v>
      </c>
      <c r="B4" s="381"/>
      <c r="C4" s="381"/>
      <c r="D4" s="382" t="s">
        <v>65</v>
      </c>
    </row>
    <row r="5" ht="30" customHeight="1" spans="1:4">
      <c r="A5" s="380" t="s">
        <v>1463</v>
      </c>
      <c r="B5" s="381"/>
      <c r="C5" s="381"/>
      <c r="D5" s="383" t="s">
        <v>65</v>
      </c>
    </row>
    <row r="6" ht="30" customHeight="1" spans="1:4">
      <c r="A6" s="380" t="s">
        <v>1464</v>
      </c>
      <c r="B6" s="384"/>
      <c r="C6" s="381"/>
      <c r="D6" s="383" t="s">
        <v>65</v>
      </c>
    </row>
    <row r="7" ht="30" customHeight="1" spans="1:4">
      <c r="A7" s="380" t="s">
        <v>1465</v>
      </c>
      <c r="B7" s="381"/>
      <c r="C7" s="381"/>
      <c r="D7" s="383" t="s">
        <v>65</v>
      </c>
    </row>
    <row r="8" ht="30" customHeight="1" spans="1:4">
      <c r="A8" s="385" t="s">
        <v>1466</v>
      </c>
      <c r="B8" s="384">
        <v>13508</v>
      </c>
      <c r="C8" s="384">
        <f>SUM(C9:C13)</f>
        <v>7049</v>
      </c>
      <c r="D8" s="383">
        <v>-0.478</v>
      </c>
    </row>
    <row r="9" ht="30" customHeight="1" spans="1:4">
      <c r="A9" s="386" t="s">
        <v>1467</v>
      </c>
      <c r="B9" s="381">
        <v>13508</v>
      </c>
      <c r="C9" s="381">
        <v>7049</v>
      </c>
      <c r="D9" s="387">
        <v>-0.478</v>
      </c>
    </row>
    <row r="10" ht="30" customHeight="1" spans="1:4">
      <c r="A10" s="386" t="s">
        <v>1468</v>
      </c>
      <c r="B10" s="381"/>
      <c r="C10" s="381"/>
      <c r="D10" s="383" t="s">
        <v>65</v>
      </c>
    </row>
    <row r="11" ht="30" customHeight="1" spans="1:4">
      <c r="A11" s="380" t="s">
        <v>1469</v>
      </c>
      <c r="B11" s="381"/>
      <c r="C11" s="381"/>
      <c r="D11" s="387" t="s">
        <v>65</v>
      </c>
    </row>
    <row r="12" ht="30" customHeight="1" spans="1:4">
      <c r="A12" s="380" t="s">
        <v>1470</v>
      </c>
      <c r="B12" s="381"/>
      <c r="C12" s="381"/>
      <c r="D12" s="387" t="s">
        <v>65</v>
      </c>
    </row>
    <row r="13" ht="30" customHeight="1" spans="1:4">
      <c r="A13" s="380" t="s">
        <v>1471</v>
      </c>
      <c r="B13" s="381"/>
      <c r="C13" s="381"/>
      <c r="D13" s="387" t="s">
        <v>65</v>
      </c>
    </row>
    <row r="14" ht="30" customHeight="1" spans="1:4">
      <c r="A14" s="380" t="s">
        <v>1472</v>
      </c>
      <c r="B14" s="381"/>
      <c r="C14" s="381"/>
      <c r="D14" s="387" t="s">
        <v>65</v>
      </c>
    </row>
    <row r="15" ht="30" customHeight="1" spans="1:4">
      <c r="A15" s="385" t="s">
        <v>1473</v>
      </c>
      <c r="B15" s="384">
        <v>0</v>
      </c>
      <c r="C15" s="384">
        <f>SUM(C16:C17)</f>
        <v>0</v>
      </c>
      <c r="D15" s="387" t="s">
        <v>65</v>
      </c>
    </row>
    <row r="16" ht="30" customHeight="1" spans="1:4">
      <c r="A16" s="380" t="s">
        <v>1474</v>
      </c>
      <c r="B16" s="381"/>
      <c r="C16" s="381"/>
      <c r="D16" s="383" t="s">
        <v>65</v>
      </c>
    </row>
    <row r="17" ht="30" customHeight="1" spans="1:4">
      <c r="A17" s="380" t="s">
        <v>1475</v>
      </c>
      <c r="B17" s="381"/>
      <c r="C17" s="381"/>
      <c r="D17" s="383" t="s">
        <v>65</v>
      </c>
    </row>
    <row r="18" ht="30" customHeight="1" spans="1:4">
      <c r="A18" s="380" t="s">
        <v>1476</v>
      </c>
      <c r="B18" s="381"/>
      <c r="C18" s="381"/>
      <c r="D18" s="387" t="s">
        <v>65</v>
      </c>
    </row>
    <row r="19" ht="30" customHeight="1" spans="1:4">
      <c r="A19" s="380" t="s">
        <v>1477</v>
      </c>
      <c r="B19" s="381"/>
      <c r="C19" s="381"/>
      <c r="D19" s="387" t="s">
        <v>65</v>
      </c>
    </row>
    <row r="20" ht="30" customHeight="1" spans="1:4">
      <c r="A20" s="388" t="s">
        <v>1478</v>
      </c>
      <c r="B20" s="381">
        <v>260</v>
      </c>
      <c r="C20" s="381">
        <v>350</v>
      </c>
      <c r="D20" s="387">
        <v>0.346</v>
      </c>
    </row>
    <row r="21" ht="30" customHeight="1" spans="1:4">
      <c r="A21" s="362" t="s">
        <v>1479</v>
      </c>
      <c r="B21" s="381"/>
      <c r="C21" s="381"/>
      <c r="D21" s="383" t="s">
        <v>65</v>
      </c>
    </row>
    <row r="22" ht="30" customHeight="1" spans="1:4">
      <c r="A22" s="362" t="s">
        <v>1480</v>
      </c>
      <c r="B22" s="381"/>
      <c r="C22" s="381"/>
      <c r="D22" s="383" t="s">
        <v>65</v>
      </c>
    </row>
    <row r="23" ht="30" customHeight="1" spans="1:4">
      <c r="A23" s="389" t="s">
        <v>1481</v>
      </c>
      <c r="B23" s="384">
        <v>6213</v>
      </c>
      <c r="C23" s="384">
        <f>SUM(C24)</f>
        <v>4706</v>
      </c>
      <c r="D23" s="383">
        <v>-0.243</v>
      </c>
    </row>
    <row r="24" ht="30" customHeight="1" spans="1:4">
      <c r="A24" s="389" t="s">
        <v>1482</v>
      </c>
      <c r="B24" s="384">
        <v>6213</v>
      </c>
      <c r="C24" s="384">
        <f>SUM(C25:C26)</f>
        <v>4706</v>
      </c>
      <c r="D24" s="383">
        <v>-0.243</v>
      </c>
    </row>
    <row r="25" ht="30" customHeight="1" spans="1:4">
      <c r="A25" s="388" t="s">
        <v>1483</v>
      </c>
      <c r="B25" s="381">
        <v>6213</v>
      </c>
      <c r="C25" s="381">
        <v>4706</v>
      </c>
      <c r="D25" s="387">
        <v>-0.243</v>
      </c>
    </row>
    <row r="26" ht="30" customHeight="1" spans="1:4">
      <c r="A26" s="388" t="s">
        <v>1484</v>
      </c>
      <c r="B26" s="381"/>
      <c r="C26" s="381"/>
      <c r="D26" s="383"/>
    </row>
    <row r="27" ht="30" customHeight="1" spans="1:4">
      <c r="A27" s="390" t="s">
        <v>1485</v>
      </c>
      <c r="B27" s="384">
        <v>19981</v>
      </c>
      <c r="C27" s="384">
        <f>SUM(C4:C8,C15,C18:C23)</f>
        <v>12105</v>
      </c>
      <c r="D27" s="383">
        <v>-0.394</v>
      </c>
    </row>
    <row r="28" ht="30" customHeight="1" spans="1:4">
      <c r="A28" s="391" t="s">
        <v>76</v>
      </c>
      <c r="B28" s="384">
        <v>74109</v>
      </c>
      <c r="C28" s="384">
        <f>SUM(C29,C30,C32,C34,C36)</f>
        <v>26313</v>
      </c>
      <c r="D28" s="383">
        <v>-0.645</v>
      </c>
    </row>
    <row r="29" ht="30" customHeight="1" spans="1:4">
      <c r="A29" s="392" t="s">
        <v>1486</v>
      </c>
      <c r="B29" s="384"/>
      <c r="C29" s="384">
        <v>2</v>
      </c>
      <c r="D29" s="383" t="s">
        <v>65</v>
      </c>
    </row>
    <row r="30" ht="30" customHeight="1" spans="1:4">
      <c r="A30" s="392" t="s">
        <v>1487</v>
      </c>
      <c r="B30" s="384">
        <v>0</v>
      </c>
      <c r="C30" s="384">
        <f t="shared" ref="C30:C34" si="0">SUM(C31)</f>
        <v>0</v>
      </c>
      <c r="D30" s="393" t="s">
        <v>65</v>
      </c>
    </row>
    <row r="31" ht="30" customHeight="1" spans="1:4">
      <c r="A31" s="394" t="s">
        <v>1488</v>
      </c>
      <c r="B31" s="381"/>
      <c r="C31" s="381"/>
      <c r="D31" s="393" t="s">
        <v>65</v>
      </c>
    </row>
    <row r="32" ht="30" customHeight="1" spans="1:4">
      <c r="A32" s="392" t="s">
        <v>121</v>
      </c>
      <c r="B32" s="384">
        <v>7109</v>
      </c>
      <c r="C32" s="384">
        <f t="shared" si="0"/>
        <v>10111</v>
      </c>
      <c r="D32" s="383">
        <v>0.422</v>
      </c>
    </row>
    <row r="33" ht="30" customHeight="1" spans="1:4">
      <c r="A33" s="394" t="s">
        <v>1489</v>
      </c>
      <c r="B33" s="381">
        <v>7109</v>
      </c>
      <c r="C33" s="381">
        <v>10111</v>
      </c>
      <c r="D33" s="387">
        <v>0.422</v>
      </c>
    </row>
    <row r="34" ht="30" customHeight="1" spans="1:4">
      <c r="A34" s="392" t="s">
        <v>122</v>
      </c>
      <c r="B34" s="384">
        <v>0</v>
      </c>
      <c r="C34" s="384">
        <f t="shared" si="0"/>
        <v>0</v>
      </c>
      <c r="D34" s="395" t="s">
        <v>65</v>
      </c>
    </row>
    <row r="35" ht="30" customHeight="1" spans="1:4">
      <c r="A35" s="394" t="s">
        <v>1490</v>
      </c>
      <c r="B35" s="381"/>
      <c r="C35" s="381"/>
      <c r="D35" s="395" t="s">
        <v>65</v>
      </c>
    </row>
    <row r="36" ht="30" customHeight="1" spans="1:4">
      <c r="A36" s="396" t="s">
        <v>1491</v>
      </c>
      <c r="B36" s="384">
        <v>67000</v>
      </c>
      <c r="C36" s="384">
        <f>SUM(C37)</f>
        <v>16200</v>
      </c>
      <c r="D36" s="383">
        <v>-0.758</v>
      </c>
    </row>
    <row r="37" ht="30" customHeight="1" spans="1:4">
      <c r="A37" s="397" t="s">
        <v>1492</v>
      </c>
      <c r="B37" s="384">
        <v>67000</v>
      </c>
      <c r="C37" s="384">
        <f>SUM(C38:C42)</f>
        <v>16200</v>
      </c>
      <c r="D37" s="383">
        <v>-0.758</v>
      </c>
    </row>
    <row r="38" ht="30" customHeight="1" spans="1:4">
      <c r="A38" s="397" t="s">
        <v>1493</v>
      </c>
      <c r="B38" s="381">
        <v>12000</v>
      </c>
      <c r="C38" s="381">
        <v>16200</v>
      </c>
      <c r="D38" s="387">
        <v>0.35</v>
      </c>
    </row>
    <row r="39" ht="30" customHeight="1" spans="1:4">
      <c r="A39" s="397" t="s">
        <v>1494</v>
      </c>
      <c r="B39" s="384"/>
      <c r="C39" s="398"/>
      <c r="D39" s="399" t="s">
        <v>65</v>
      </c>
    </row>
    <row r="40" ht="30" customHeight="1" spans="1:4">
      <c r="A40" s="397" t="s">
        <v>1495</v>
      </c>
      <c r="B40" s="384"/>
      <c r="C40" s="398"/>
      <c r="D40" s="399" t="s">
        <v>65</v>
      </c>
    </row>
    <row r="41" ht="30" customHeight="1" spans="1:4">
      <c r="A41" s="397" t="s">
        <v>1496</v>
      </c>
      <c r="B41" s="384"/>
      <c r="C41" s="398"/>
      <c r="D41" s="399" t="s">
        <v>65</v>
      </c>
    </row>
    <row r="42" ht="30" customHeight="1" spans="1:4">
      <c r="A42" s="397" t="s">
        <v>1497</v>
      </c>
      <c r="B42" s="381">
        <v>55000</v>
      </c>
      <c r="C42" s="381"/>
      <c r="D42" s="387" t="s">
        <v>65</v>
      </c>
    </row>
    <row r="43" ht="30" customHeight="1" spans="1:4">
      <c r="A43" s="390" t="s">
        <v>1498</v>
      </c>
      <c r="B43" s="384">
        <v>94090</v>
      </c>
      <c r="C43" s="384">
        <f>SUM(C27:C28)</f>
        <v>38418</v>
      </c>
      <c r="D43" s="383">
        <v>-0.592</v>
      </c>
    </row>
  </sheetData>
  <mergeCells count="1">
    <mergeCell ref="A1:D1"/>
  </mergeCells>
  <conditionalFormatting sqref="C15">
    <cfRule type="expression" dxfId="1" priority="10" stopIfTrue="1">
      <formula>"len($A:$A)=3"</formula>
    </cfRule>
  </conditionalFormatting>
  <conditionalFormatting sqref="C28">
    <cfRule type="expression" dxfId="1" priority="11" stopIfTrue="1">
      <formula>"len($A:$A)=3"</formula>
    </cfRule>
  </conditionalFormatting>
  <conditionalFormatting sqref="C31">
    <cfRule type="expression" dxfId="1" priority="16" stopIfTrue="1">
      <formula>"len($A:$A)=3"</formula>
    </cfRule>
  </conditionalFormatting>
  <conditionalFormatting sqref="B32">
    <cfRule type="expression" dxfId="1" priority="20" stopIfTrue="1">
      <formula>"len($A:$A)=3"</formula>
    </cfRule>
    <cfRule type="expression" dxfId="1" priority="19" stopIfTrue="1">
      <formula>"len($A:$A)=3"</formula>
    </cfRule>
  </conditionalFormatting>
  <conditionalFormatting sqref="C32">
    <cfRule type="expression" dxfId="1" priority="6" stopIfTrue="1">
      <formula>"len($A:$A)=3"</formula>
    </cfRule>
    <cfRule type="expression" dxfId="1" priority="5" stopIfTrue="1">
      <formula>"len($A:$A)=3"</formula>
    </cfRule>
  </conditionalFormatting>
  <conditionalFormatting sqref="B34">
    <cfRule type="expression" dxfId="1" priority="18" stopIfTrue="1">
      <formula>"len($A:$A)=3"</formula>
    </cfRule>
    <cfRule type="expression" dxfId="1" priority="17" stopIfTrue="1">
      <formula>"len($A:$A)=3"</formula>
    </cfRule>
  </conditionalFormatting>
  <conditionalFormatting sqref="C34">
    <cfRule type="expression" dxfId="1" priority="4" stopIfTrue="1">
      <formula>"len($A:$A)=3"</formula>
    </cfRule>
    <cfRule type="expression" dxfId="1" priority="3" stopIfTrue="1">
      <formula>"len($A:$A)=3"</formula>
    </cfRule>
  </conditionalFormatting>
  <conditionalFormatting sqref="A36">
    <cfRule type="expression" dxfId="3" priority="33" stopIfTrue="1">
      <formula>"len($A:$A)=3"</formula>
    </cfRule>
    <cfRule type="expression" dxfId="3" priority="32" stopIfTrue="1">
      <formula>"len($A:$A)=3"</formula>
    </cfRule>
    <cfRule type="expression" dxfId="3" priority="31" stopIfTrue="1">
      <formula>"len($A:$A)=3"</formula>
    </cfRule>
    <cfRule type="expression" dxfId="3" priority="30" stopIfTrue="1">
      <formula>"len($A:$A)=3"</formula>
    </cfRule>
    <cfRule type="expression" dxfId="1" priority="29" stopIfTrue="1">
      <formula>"len($A:$A)=3"</formula>
    </cfRule>
  </conditionalFormatting>
  <conditionalFormatting sqref="C36">
    <cfRule type="expression" dxfId="1" priority="12" stopIfTrue="1">
      <formula>"len($A:$A)=3"</formula>
    </cfRule>
  </conditionalFormatting>
  <conditionalFormatting sqref="A37">
    <cfRule type="expression" dxfId="1" priority="59" stopIfTrue="1">
      <formula>"len($A:$A)=3"</formula>
    </cfRule>
    <cfRule type="expression" dxfId="1" priority="58" stopIfTrue="1">
      <formula>"len($A:$A)=3"</formula>
    </cfRule>
    <cfRule type="expression" dxfId="1" priority="57" stopIfTrue="1">
      <formula>"len($A:$A)=3"</formula>
    </cfRule>
  </conditionalFormatting>
  <conditionalFormatting sqref="C37">
    <cfRule type="expression" dxfId="1" priority="9" stopIfTrue="1">
      <formula>"len($A:$A)=3"</formula>
    </cfRule>
  </conditionalFormatting>
  <conditionalFormatting sqref="A38">
    <cfRule type="expression" dxfId="1" priority="54" stopIfTrue="1">
      <formula>"len($A:$A)=3"</formula>
    </cfRule>
    <cfRule type="expression" dxfId="1" priority="53" stopIfTrue="1">
      <formula>"len($A:$A)=3"</formula>
    </cfRule>
    <cfRule type="expression" dxfId="1" priority="52" stopIfTrue="1">
      <formula>"len($A:$A)=3"</formula>
    </cfRule>
  </conditionalFormatting>
  <conditionalFormatting sqref="C38">
    <cfRule type="expression" dxfId="1" priority="1" stopIfTrue="1">
      <formula>"len($A:$A)=3"</formula>
    </cfRule>
  </conditionalFormatting>
  <conditionalFormatting sqref="A42">
    <cfRule type="expression" dxfId="3" priority="51" stopIfTrue="1">
      <formula>"len($A:$A)=3"</formula>
    </cfRule>
    <cfRule type="expression" dxfId="3" priority="50" stopIfTrue="1">
      <formula>"len($A:$A)=3"</formula>
    </cfRule>
    <cfRule type="expression" dxfId="3" priority="49" stopIfTrue="1">
      <formula>"len($A:$A)=3"</formula>
    </cfRule>
    <cfRule type="expression" dxfId="1" priority="48" stopIfTrue="1">
      <formula>"len($A:$A)=3"</formula>
    </cfRule>
    <cfRule type="expression" dxfId="1" priority="47" stopIfTrue="1">
      <formula>"len($A:$A)=3"</formula>
    </cfRule>
    <cfRule type="expression" dxfId="1" priority="46" stopIfTrue="1">
      <formula>"len($A:$A)=3"</formula>
    </cfRule>
  </conditionalFormatting>
  <conditionalFormatting sqref="C42">
    <cfRule type="expression" dxfId="1" priority="2" stopIfTrue="1">
      <formula>"len($A:$A)=3"</formula>
    </cfRule>
  </conditionalFormatting>
  <conditionalFormatting sqref="A5:A19">
    <cfRule type="expression" dxfId="1" priority="61" stopIfTrue="1">
      <formula>"len($A:$A)=3"</formula>
    </cfRule>
  </conditionalFormatting>
  <conditionalFormatting sqref="A28:A31">
    <cfRule type="expression" dxfId="1" priority="60" stopIfTrue="1">
      <formula>"len($A:$A)=3"</formula>
    </cfRule>
  </conditionalFormatting>
  <conditionalFormatting sqref="A37:A38">
    <cfRule type="expression" dxfId="1" priority="56" stopIfTrue="1">
      <formula>"len($A:$A)=3"</formula>
    </cfRule>
    <cfRule type="expression" dxfId="1" priority="55" stopIfTrue="1">
      <formula>"len($A:$A)=3"</formula>
    </cfRule>
  </conditionalFormatting>
  <conditionalFormatting sqref="A39:A40">
    <cfRule type="expression" dxfId="3" priority="45" stopIfTrue="1">
      <formula>"len($A:$A)=3"</formula>
    </cfRule>
    <cfRule type="expression" dxfId="3" priority="44" stopIfTrue="1">
      <formula>"len($A:$A)=3"</formula>
    </cfRule>
    <cfRule type="expression" dxfId="3" priority="43" stopIfTrue="1">
      <formula>"len($A:$A)=3"</formula>
    </cfRule>
    <cfRule type="expression" dxfId="3" priority="42" stopIfTrue="1">
      <formula>"len($A:$A)=3"</formula>
    </cfRule>
    <cfRule type="expression" dxfId="3" priority="41" stopIfTrue="1">
      <formula>"len($A:$A)=3"</formula>
    </cfRule>
    <cfRule type="expression" dxfId="1" priority="40" stopIfTrue="1">
      <formula>"len($A:$A)=3"</formula>
    </cfRule>
  </conditionalFormatting>
  <conditionalFormatting sqref="A41:A42">
    <cfRule type="expression" dxfId="3" priority="39" stopIfTrue="1">
      <formula>"len($A:$A)=3"</formula>
    </cfRule>
    <cfRule type="expression" dxfId="3" priority="38" stopIfTrue="1">
      <formula>"len($A:$A)=3"</formula>
    </cfRule>
    <cfRule type="expression" dxfId="3" priority="37" stopIfTrue="1">
      <formula>"len($A:$A)=3"</formula>
    </cfRule>
    <cfRule type="expression" dxfId="3" priority="36" stopIfTrue="1">
      <formula>"len($A:$A)=3"</formula>
    </cfRule>
    <cfRule type="expression" dxfId="3" priority="35" stopIfTrue="1">
      <formula>"len($A:$A)=3"</formula>
    </cfRule>
    <cfRule type="expression" dxfId="1" priority="34" stopIfTrue="1">
      <formula>"len($A:$A)=3"</formula>
    </cfRule>
  </conditionalFormatting>
  <conditionalFormatting sqref="B5:B12">
    <cfRule type="expression" dxfId="1" priority="26" stopIfTrue="1">
      <formula>"len($A:$A)=3"</formula>
    </cfRule>
  </conditionalFormatting>
  <conditionalFormatting sqref="B16:B21">
    <cfRule type="expression" dxfId="1" priority="21" stopIfTrue="1">
      <formula>"len($A:$A)=3"</formula>
    </cfRule>
  </conditionalFormatting>
  <conditionalFormatting sqref="B18:B21">
    <cfRule type="expression" dxfId="1" priority="24" stopIfTrue="1">
      <formula>"len($A:$A)=3"</formula>
    </cfRule>
  </conditionalFormatting>
  <conditionalFormatting sqref="B36:B42">
    <cfRule type="expression" dxfId="1" priority="25" stopIfTrue="1">
      <formula>"len($A:$A)=3"</formula>
    </cfRule>
  </conditionalFormatting>
  <conditionalFormatting sqref="C5:C12">
    <cfRule type="expression" dxfId="1" priority="13" stopIfTrue="1">
      <formula>"len($A:$A)=3"</formula>
    </cfRule>
  </conditionalFormatting>
  <conditionalFormatting sqref="B13:B14 B15 B18">
    <cfRule type="expression" dxfId="1" priority="27" stopIfTrue="1">
      <formula>"len($A:$A)=3"</formula>
    </cfRule>
  </conditionalFormatting>
  <conditionalFormatting sqref="C13:C14 C16:C19">
    <cfRule type="expression" dxfId="1" priority="14" stopIfTrue="1">
      <formula>"len($A:$A)=3"</formula>
    </cfRule>
  </conditionalFormatting>
  <conditionalFormatting sqref="B28 B35">
    <cfRule type="expression" dxfId="1" priority="28" stopIfTrue="1">
      <formula>"len($A:$A)=3"</formula>
    </cfRule>
  </conditionalFormatting>
  <conditionalFormatting sqref="B29 B30:B31">
    <cfRule type="expression" dxfId="1" priority="23" stopIfTrue="1">
      <formula>"len($A:$A)=3"</formula>
    </cfRule>
  </conditionalFormatting>
  <conditionalFormatting sqref="B29 B30:B31 B33">
    <cfRule type="expression" dxfId="1" priority="22" stopIfTrue="1">
      <formula>"len($A:$A)=3"</formula>
    </cfRule>
  </conditionalFormatting>
  <conditionalFormatting sqref="C29 C30">
    <cfRule type="expression" dxfId="1" priority="8" stopIfTrue="1">
      <formula>"len($A:$A)=3"</formula>
    </cfRule>
    <cfRule type="expression" dxfId="1" priority="7" stopIfTrue="1">
      <formula>"len($A:$A)=3"</formula>
    </cfRule>
  </conditionalFormatting>
  <conditionalFormatting sqref="C35 C31 C33">
    <cfRule type="expression" dxfId="1" priority="1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D308"/>
  <sheetViews>
    <sheetView showGridLines="0" showZeros="0" view="pageBreakPreview" zoomScaleNormal="115" workbookViewId="0">
      <pane ySplit="3" topLeftCell="A290" activePane="bottomLeft" state="frozen"/>
      <selection/>
      <selection pane="bottomLeft" activeCell="A3" sqref="$A3:$XFD3"/>
    </sheetView>
  </sheetViews>
  <sheetFormatPr defaultColWidth="9" defaultRowHeight="14.25" outlineLevelCol="3"/>
  <cols>
    <col min="1" max="1" width="50.75" style="332" customWidth="1"/>
    <col min="2" max="3" width="20.6333333333333" style="336" customWidth="1"/>
    <col min="4" max="4" width="20.6333333333333" style="337" customWidth="1"/>
    <col min="5" max="16384" width="9" style="332"/>
  </cols>
  <sheetData>
    <row r="1" s="332" customFormat="1" ht="45" customHeight="1" spans="1:4">
      <c r="A1" s="338" t="s">
        <v>17</v>
      </c>
      <c r="B1" s="339"/>
      <c r="C1" s="339"/>
      <c r="D1" s="339"/>
    </row>
    <row r="2" s="333" customFormat="1" ht="20.1" customHeight="1" spans="1:4">
      <c r="A2" s="340"/>
      <c r="B2" s="341"/>
      <c r="C2" s="341"/>
      <c r="D2" s="342" t="s">
        <v>44</v>
      </c>
    </row>
    <row r="3" s="334" customFormat="1" ht="45" customHeight="1" spans="1:4">
      <c r="A3" s="343" t="s">
        <v>45</v>
      </c>
      <c r="B3" s="344" t="s">
        <v>192</v>
      </c>
      <c r="C3" s="344" t="s">
        <v>47</v>
      </c>
      <c r="D3" s="344" t="s">
        <v>1762</v>
      </c>
    </row>
    <row r="4" s="332" customFormat="1" ht="30" customHeight="1" spans="1:4">
      <c r="A4" s="345" t="s">
        <v>141</v>
      </c>
      <c r="B4" s="346">
        <v>0</v>
      </c>
      <c r="C4" s="346">
        <v>0</v>
      </c>
      <c r="D4" s="347" t="s">
        <v>65</v>
      </c>
    </row>
    <row r="5" s="332" customFormat="1" ht="30" customHeight="1" spans="1:4">
      <c r="A5" s="348" t="s">
        <v>1499</v>
      </c>
      <c r="B5" s="349">
        <v>0</v>
      </c>
      <c r="C5" s="350">
        <v>0</v>
      </c>
      <c r="D5" s="347" t="s">
        <v>65</v>
      </c>
    </row>
    <row r="6" s="332" customFormat="1" ht="30" customHeight="1" spans="1:4">
      <c r="A6" s="351" t="s">
        <v>1500</v>
      </c>
      <c r="B6" s="350"/>
      <c r="C6" s="350"/>
      <c r="D6" s="352" t="s">
        <v>65</v>
      </c>
    </row>
    <row r="7" s="332" customFormat="1" ht="30" customHeight="1" spans="1:4">
      <c r="A7" s="351" t="s">
        <v>1501</v>
      </c>
      <c r="B7" s="350"/>
      <c r="C7" s="350"/>
      <c r="D7" s="352" t="s">
        <v>65</v>
      </c>
    </row>
    <row r="8" s="332" customFormat="1" ht="30" customHeight="1" spans="1:4">
      <c r="A8" s="351" t="s">
        <v>1502</v>
      </c>
      <c r="B8" s="349"/>
      <c r="C8" s="350"/>
      <c r="D8" s="352" t="s">
        <v>65</v>
      </c>
    </row>
    <row r="9" s="332" customFormat="1" ht="30" customHeight="1" spans="1:4">
      <c r="A9" s="351" t="s">
        <v>1503</v>
      </c>
      <c r="B9" s="350"/>
      <c r="C9" s="350"/>
      <c r="D9" s="352" t="s">
        <v>65</v>
      </c>
    </row>
    <row r="10" s="332" customFormat="1" ht="30" customHeight="1" spans="1:4">
      <c r="A10" s="351" t="s">
        <v>1504</v>
      </c>
      <c r="B10" s="350"/>
      <c r="C10" s="350"/>
      <c r="D10" s="352" t="s">
        <v>65</v>
      </c>
    </row>
    <row r="11" s="332" customFormat="1" ht="30" customHeight="1" spans="1:4">
      <c r="A11" s="351" t="s">
        <v>1505</v>
      </c>
      <c r="B11" s="346"/>
      <c r="C11" s="350"/>
      <c r="D11" s="352" t="s">
        <v>65</v>
      </c>
    </row>
    <row r="12" s="332" customFormat="1" ht="30" customHeight="1" spans="1:4">
      <c r="A12" s="348" t="s">
        <v>143</v>
      </c>
      <c r="B12" s="346">
        <v>0</v>
      </c>
      <c r="C12" s="346">
        <v>0</v>
      </c>
      <c r="D12" s="347" t="s">
        <v>65</v>
      </c>
    </row>
    <row r="13" s="332" customFormat="1" ht="30" customHeight="1" spans="1:4">
      <c r="A13" s="348" t="s">
        <v>1506</v>
      </c>
      <c r="B13" s="346">
        <v>0</v>
      </c>
      <c r="C13" s="346">
        <v>0</v>
      </c>
      <c r="D13" s="347" t="s">
        <v>65</v>
      </c>
    </row>
    <row r="14" s="332" customFormat="1" ht="30" customHeight="1" spans="1:4">
      <c r="A14" s="351" t="s">
        <v>1507</v>
      </c>
      <c r="B14" s="350"/>
      <c r="C14" s="350"/>
      <c r="D14" s="352" t="s">
        <v>65</v>
      </c>
    </row>
    <row r="15" s="332" customFormat="1" ht="30" customHeight="1" spans="1:4">
      <c r="A15" s="351" t="s">
        <v>1508</v>
      </c>
      <c r="B15" s="350"/>
      <c r="C15" s="350"/>
      <c r="D15" s="352" t="s">
        <v>65</v>
      </c>
    </row>
    <row r="16" s="332" customFormat="1" ht="30" customHeight="1" spans="1:4">
      <c r="A16" s="351" t="s">
        <v>1509</v>
      </c>
      <c r="B16" s="350"/>
      <c r="C16" s="350"/>
      <c r="D16" s="352" t="s">
        <v>65</v>
      </c>
    </row>
    <row r="17" s="332" customFormat="1" ht="30" customHeight="1" spans="1:4">
      <c r="A17" s="351" t="s">
        <v>1510</v>
      </c>
      <c r="B17" s="346"/>
      <c r="C17" s="350"/>
      <c r="D17" s="352" t="s">
        <v>65</v>
      </c>
    </row>
    <row r="18" s="332" customFormat="1" ht="30" customHeight="1" spans="1:4">
      <c r="A18" s="351" t="s">
        <v>1511</v>
      </c>
      <c r="B18" s="350"/>
      <c r="C18" s="350"/>
      <c r="D18" s="352" t="s">
        <v>65</v>
      </c>
    </row>
    <row r="19" s="332" customFormat="1" ht="30" customHeight="1" spans="1:4">
      <c r="A19" s="348" t="s">
        <v>1512</v>
      </c>
      <c r="B19" s="346">
        <v>0</v>
      </c>
      <c r="C19" s="346">
        <v>0</v>
      </c>
      <c r="D19" s="347" t="s">
        <v>65</v>
      </c>
    </row>
    <row r="20" s="332" customFormat="1" ht="30" customHeight="1" spans="1:4">
      <c r="A20" s="353" t="s">
        <v>1513</v>
      </c>
      <c r="B20" s="346"/>
      <c r="C20" s="346"/>
      <c r="D20" s="352" t="s">
        <v>65</v>
      </c>
    </row>
    <row r="21" s="332" customFormat="1" ht="30" customHeight="1" spans="1:4">
      <c r="A21" s="351" t="s">
        <v>1514</v>
      </c>
      <c r="B21" s="346"/>
      <c r="C21" s="350"/>
      <c r="D21" s="352" t="s">
        <v>65</v>
      </c>
    </row>
    <row r="22" s="332" customFormat="1" ht="30" customHeight="1" spans="1:4">
      <c r="A22" s="351" t="s">
        <v>1515</v>
      </c>
      <c r="B22" s="350"/>
      <c r="C22" s="350"/>
      <c r="D22" s="352" t="s">
        <v>65</v>
      </c>
    </row>
    <row r="23" s="332" customFormat="1" ht="30" customHeight="1" spans="1:4">
      <c r="A23" s="351" t="s">
        <v>1516</v>
      </c>
      <c r="B23" s="350"/>
      <c r="C23" s="350"/>
      <c r="D23" s="352" t="s">
        <v>65</v>
      </c>
    </row>
    <row r="24" s="332" customFormat="1" ht="30" customHeight="1" spans="1:4">
      <c r="A24" s="351" t="s">
        <v>1517</v>
      </c>
      <c r="B24" s="350"/>
      <c r="C24" s="350"/>
      <c r="D24" s="352" t="s">
        <v>65</v>
      </c>
    </row>
    <row r="25" s="332" customFormat="1" ht="30" customHeight="1" spans="1:4">
      <c r="A25" s="354" t="s">
        <v>1518</v>
      </c>
      <c r="B25" s="346">
        <v>0</v>
      </c>
      <c r="C25" s="346">
        <v>0</v>
      </c>
      <c r="D25" s="347" t="s">
        <v>65</v>
      </c>
    </row>
    <row r="26" s="332" customFormat="1" ht="30" customHeight="1" spans="1:4">
      <c r="A26" s="353" t="s">
        <v>1519</v>
      </c>
      <c r="B26" s="350"/>
      <c r="C26" s="350"/>
      <c r="D26" s="352" t="s">
        <v>65</v>
      </c>
    </row>
    <row r="27" s="332" customFormat="1" ht="30" customHeight="1" spans="1:4">
      <c r="A27" s="351" t="s">
        <v>1520</v>
      </c>
      <c r="B27" s="350"/>
      <c r="C27" s="350"/>
      <c r="D27" s="352" t="s">
        <v>65</v>
      </c>
    </row>
    <row r="28" s="332" customFormat="1" ht="30" customHeight="1" spans="1:4">
      <c r="A28" s="354" t="s">
        <v>149</v>
      </c>
      <c r="B28" s="346">
        <v>0</v>
      </c>
      <c r="C28" s="346">
        <v>0</v>
      </c>
      <c r="D28" s="347" t="s">
        <v>65</v>
      </c>
    </row>
    <row r="29" s="335" customFormat="1" ht="30" customHeight="1" spans="1:4">
      <c r="A29" s="354" t="s">
        <v>1521</v>
      </c>
      <c r="B29" s="346">
        <v>0</v>
      </c>
      <c r="C29" s="346">
        <v>0</v>
      </c>
      <c r="D29" s="347" t="s">
        <v>65</v>
      </c>
    </row>
    <row r="30" s="332" customFormat="1" ht="30" customHeight="1" spans="1:4">
      <c r="A30" s="351" t="s">
        <v>1522</v>
      </c>
      <c r="B30" s="350"/>
      <c r="C30" s="350"/>
      <c r="D30" s="352" t="s">
        <v>65</v>
      </c>
    </row>
    <row r="31" s="332" customFormat="1" ht="30" customHeight="1" spans="1:4">
      <c r="A31" s="351" t="s">
        <v>1523</v>
      </c>
      <c r="B31" s="350"/>
      <c r="C31" s="350"/>
      <c r="D31" s="352" t="s">
        <v>65</v>
      </c>
    </row>
    <row r="32" s="332" customFormat="1" ht="30" customHeight="1" spans="1:4">
      <c r="A32" s="351" t="s">
        <v>1524</v>
      </c>
      <c r="B32" s="346"/>
      <c r="C32" s="346"/>
      <c r="D32" s="352" t="s">
        <v>65</v>
      </c>
    </row>
    <row r="33" s="332" customFormat="1" ht="30" customHeight="1" spans="1:4">
      <c r="A33" s="351" t="s">
        <v>1525</v>
      </c>
      <c r="B33" s="350"/>
      <c r="C33" s="350"/>
      <c r="D33" s="352" t="s">
        <v>65</v>
      </c>
    </row>
    <row r="34" s="332" customFormat="1" ht="30" customHeight="1" spans="1:4">
      <c r="A34" s="354" t="s">
        <v>1526</v>
      </c>
      <c r="B34" s="346">
        <v>0</v>
      </c>
      <c r="C34" s="346">
        <v>0</v>
      </c>
      <c r="D34" s="347" t="s">
        <v>65</v>
      </c>
    </row>
    <row r="35" s="332" customFormat="1" ht="30" customHeight="1" spans="1:4">
      <c r="A35" s="351" t="s">
        <v>1527</v>
      </c>
      <c r="B35" s="350"/>
      <c r="C35" s="350"/>
      <c r="D35" s="352" t="s">
        <v>65</v>
      </c>
    </row>
    <row r="36" s="332" customFormat="1" ht="30" customHeight="1" spans="1:4">
      <c r="A36" s="351" t="s">
        <v>1528</v>
      </c>
      <c r="B36" s="350"/>
      <c r="C36" s="350"/>
      <c r="D36" s="352" t="s">
        <v>65</v>
      </c>
    </row>
    <row r="37" s="335" customFormat="1" ht="30" customHeight="1" spans="1:4">
      <c r="A37" s="351" t="s">
        <v>1529</v>
      </c>
      <c r="B37" s="350"/>
      <c r="C37" s="350"/>
      <c r="D37" s="352" t="s">
        <v>65</v>
      </c>
    </row>
    <row r="38" s="332" customFormat="1" ht="30" customHeight="1" spans="1:4">
      <c r="A38" s="351" t="s">
        <v>1530</v>
      </c>
      <c r="B38" s="350"/>
      <c r="C38" s="350"/>
      <c r="D38" s="352" t="s">
        <v>65</v>
      </c>
    </row>
    <row r="39" s="332" customFormat="1" ht="30" customHeight="1" spans="1:4">
      <c r="A39" s="354" t="s">
        <v>151</v>
      </c>
      <c r="B39" s="346">
        <v>11600</v>
      </c>
      <c r="C39" s="346">
        <v>7391</v>
      </c>
      <c r="D39" s="347">
        <v>-0.363</v>
      </c>
    </row>
    <row r="40" s="332" customFormat="1" ht="30" customHeight="1" spans="1:4">
      <c r="A40" s="354" t="s">
        <v>1531</v>
      </c>
      <c r="B40" s="346">
        <v>11340</v>
      </c>
      <c r="C40" s="346">
        <v>7041</v>
      </c>
      <c r="D40" s="347">
        <v>-0.379</v>
      </c>
    </row>
    <row r="41" s="332" customFormat="1" ht="30" customHeight="1" spans="1:4">
      <c r="A41" s="351" t="s">
        <v>1532</v>
      </c>
      <c r="B41" s="350"/>
      <c r="C41" s="350"/>
      <c r="D41" s="352" t="s">
        <v>65</v>
      </c>
    </row>
    <row r="42" s="332" customFormat="1" ht="30" customHeight="1" spans="1:4">
      <c r="A42" s="351" t="s">
        <v>1533</v>
      </c>
      <c r="B42" s="350"/>
      <c r="C42" s="350"/>
      <c r="D42" s="352" t="s">
        <v>65</v>
      </c>
    </row>
    <row r="43" s="332" customFormat="1" ht="30" customHeight="1" spans="1:4">
      <c r="A43" s="353" t="s">
        <v>1534</v>
      </c>
      <c r="B43" s="350"/>
      <c r="C43" s="350"/>
      <c r="D43" s="347" t="s">
        <v>65</v>
      </c>
    </row>
    <row r="44" s="332" customFormat="1" ht="30" customHeight="1" spans="1:4">
      <c r="A44" s="351" t="s">
        <v>1535</v>
      </c>
      <c r="B44" s="350"/>
      <c r="C44" s="350">
        <v>1574</v>
      </c>
      <c r="D44" s="352" t="s">
        <v>65</v>
      </c>
    </row>
    <row r="45" s="332" customFormat="1" ht="30" customHeight="1" spans="1:4">
      <c r="A45" s="351" t="s">
        <v>1536</v>
      </c>
      <c r="B45" s="350"/>
      <c r="C45" s="350"/>
      <c r="D45" s="352" t="s">
        <v>65</v>
      </c>
    </row>
    <row r="46" s="332" customFormat="1" ht="30" customHeight="1" spans="1:4">
      <c r="A46" s="351" t="s">
        <v>1537</v>
      </c>
      <c r="B46" s="350"/>
      <c r="C46" s="350"/>
      <c r="D46" s="352" t="s">
        <v>65</v>
      </c>
    </row>
    <row r="47" s="332" customFormat="1" ht="30" customHeight="1" spans="1:4">
      <c r="A47" s="351" t="s">
        <v>1538</v>
      </c>
      <c r="B47" s="350"/>
      <c r="C47" s="350"/>
      <c r="D47" s="352" t="s">
        <v>65</v>
      </c>
    </row>
    <row r="48" s="332" customFormat="1" ht="30" customHeight="1" spans="1:4">
      <c r="A48" s="351" t="s">
        <v>1539</v>
      </c>
      <c r="B48" s="350"/>
      <c r="C48" s="350"/>
      <c r="D48" s="352" t="s">
        <v>65</v>
      </c>
    </row>
    <row r="49" s="332" customFormat="1" ht="30" customHeight="1" spans="1:4">
      <c r="A49" s="353" t="s">
        <v>1540</v>
      </c>
      <c r="B49" s="350"/>
      <c r="C49" s="350"/>
      <c r="D49" s="352" t="s">
        <v>65</v>
      </c>
    </row>
    <row r="50" s="332" customFormat="1" ht="30" customHeight="1" spans="1:4">
      <c r="A50" s="351" t="s">
        <v>1541</v>
      </c>
      <c r="B50" s="350"/>
      <c r="C50" s="350"/>
      <c r="D50" s="352" t="s">
        <v>65</v>
      </c>
    </row>
    <row r="51" s="332" customFormat="1" ht="30" customHeight="1" spans="1:4">
      <c r="A51" s="351" t="s">
        <v>1542</v>
      </c>
      <c r="B51" s="350"/>
      <c r="C51" s="350"/>
      <c r="D51" s="352" t="s">
        <v>65</v>
      </c>
    </row>
    <row r="52" s="332" customFormat="1" ht="30" customHeight="1" spans="1:4">
      <c r="A52" s="351" t="s">
        <v>1543</v>
      </c>
      <c r="B52" s="350"/>
      <c r="C52" s="350">
        <v>1225</v>
      </c>
      <c r="D52" s="352" t="s">
        <v>65</v>
      </c>
    </row>
    <row r="53" s="332" customFormat="1" ht="30" customHeight="1" spans="1:4">
      <c r="A53" s="351" t="s">
        <v>1544</v>
      </c>
      <c r="B53" s="350"/>
      <c r="C53" s="350"/>
      <c r="D53" s="352" t="s">
        <v>65</v>
      </c>
    </row>
    <row r="54" s="332" customFormat="1" ht="30" customHeight="1" spans="1:4">
      <c r="A54" s="351" t="s">
        <v>1545</v>
      </c>
      <c r="B54" s="346"/>
      <c r="C54" s="346"/>
      <c r="D54" s="352" t="s">
        <v>65</v>
      </c>
    </row>
    <row r="55" s="332" customFormat="1" ht="30" customHeight="1" spans="1:4">
      <c r="A55" s="351" t="s">
        <v>1546</v>
      </c>
      <c r="B55" s="350">
        <v>11340</v>
      </c>
      <c r="C55" s="350">
        <v>4242</v>
      </c>
      <c r="D55" s="352">
        <v>-0.626</v>
      </c>
    </row>
    <row r="56" s="332" customFormat="1" ht="30" customHeight="1" spans="1:4">
      <c r="A56" s="348" t="s">
        <v>1547</v>
      </c>
      <c r="B56" s="350">
        <v>0</v>
      </c>
      <c r="C56" s="350">
        <v>0</v>
      </c>
      <c r="D56" s="352" t="s">
        <v>65</v>
      </c>
    </row>
    <row r="57" s="332" customFormat="1" ht="30" customHeight="1" spans="1:4">
      <c r="A57" s="353" t="s">
        <v>1532</v>
      </c>
      <c r="B57" s="350"/>
      <c r="C57" s="350"/>
      <c r="D57" s="352" t="s">
        <v>65</v>
      </c>
    </row>
    <row r="58" s="332" customFormat="1" ht="30" customHeight="1" spans="1:4">
      <c r="A58" s="351" t="s">
        <v>1533</v>
      </c>
      <c r="B58" s="350"/>
      <c r="C58" s="350"/>
      <c r="D58" s="352" t="s">
        <v>65</v>
      </c>
    </row>
    <row r="59" s="332" customFormat="1" ht="30" customHeight="1" spans="1:4">
      <c r="A59" s="351" t="s">
        <v>1548</v>
      </c>
      <c r="B59" s="350"/>
      <c r="C59" s="350"/>
      <c r="D59" s="352" t="s">
        <v>65</v>
      </c>
    </row>
    <row r="60" s="332" customFormat="1" ht="30" customHeight="1" spans="1:4">
      <c r="A60" s="354" t="s">
        <v>1549</v>
      </c>
      <c r="B60" s="350"/>
      <c r="C60" s="350"/>
      <c r="D60" s="352" t="s">
        <v>65</v>
      </c>
    </row>
    <row r="61" s="332" customFormat="1" ht="30" customHeight="1" spans="1:4">
      <c r="A61" s="354" t="s">
        <v>1550</v>
      </c>
      <c r="B61" s="350">
        <v>0</v>
      </c>
      <c r="C61" s="350">
        <v>0</v>
      </c>
      <c r="D61" s="352" t="s">
        <v>65</v>
      </c>
    </row>
    <row r="62" s="332" customFormat="1" ht="30" customHeight="1" spans="1:4">
      <c r="A62" s="351" t="s">
        <v>1551</v>
      </c>
      <c r="B62" s="350"/>
      <c r="C62" s="350"/>
      <c r="D62" s="352" t="s">
        <v>65</v>
      </c>
    </row>
    <row r="63" s="332" customFormat="1" ht="30" customHeight="1" spans="1:4">
      <c r="A63" s="353" t="s">
        <v>1552</v>
      </c>
      <c r="B63" s="350"/>
      <c r="C63" s="350"/>
      <c r="D63" s="352" t="s">
        <v>65</v>
      </c>
    </row>
    <row r="64" s="332" customFormat="1" ht="30" customHeight="1" spans="1:4">
      <c r="A64" s="351" t="s">
        <v>1553</v>
      </c>
      <c r="B64" s="350"/>
      <c r="C64" s="350"/>
      <c r="D64" s="352" t="s">
        <v>65</v>
      </c>
    </row>
    <row r="65" s="332" customFormat="1" ht="30" customHeight="1" spans="1:4">
      <c r="A65" s="351" t="s">
        <v>1554</v>
      </c>
      <c r="B65" s="346"/>
      <c r="C65" s="346"/>
      <c r="D65" s="352" t="s">
        <v>65</v>
      </c>
    </row>
    <row r="66" s="332" customFormat="1" ht="30" customHeight="1" spans="1:4">
      <c r="A66" s="351" t="s">
        <v>1555</v>
      </c>
      <c r="B66" s="350"/>
      <c r="C66" s="350"/>
      <c r="D66" s="352" t="s">
        <v>65</v>
      </c>
    </row>
    <row r="67" s="332" customFormat="1" ht="30" customHeight="1" spans="1:4">
      <c r="A67" s="354" t="s">
        <v>1556</v>
      </c>
      <c r="B67" s="346">
        <v>260</v>
      </c>
      <c r="C67" s="346">
        <v>350</v>
      </c>
      <c r="D67" s="347">
        <v>0.346</v>
      </c>
    </row>
    <row r="68" s="332" customFormat="1" ht="30" customHeight="1" spans="1:4">
      <c r="A68" s="351" t="s">
        <v>1557</v>
      </c>
      <c r="B68" s="350"/>
      <c r="C68" s="350"/>
      <c r="D68" s="352" t="s">
        <v>65</v>
      </c>
    </row>
    <row r="69" s="332" customFormat="1" ht="30" customHeight="1" spans="1:4">
      <c r="A69" s="353" t="s">
        <v>1558</v>
      </c>
      <c r="B69" s="350"/>
      <c r="C69" s="350"/>
      <c r="D69" s="352" t="s">
        <v>65</v>
      </c>
    </row>
    <row r="70" s="332" customFormat="1" ht="30" customHeight="1" spans="1:4">
      <c r="A70" s="353" t="s">
        <v>1559</v>
      </c>
      <c r="B70" s="350">
        <v>260</v>
      </c>
      <c r="C70" s="350">
        <v>350</v>
      </c>
      <c r="D70" s="352">
        <v>0.346</v>
      </c>
    </row>
    <row r="71" s="332" customFormat="1" ht="30" customHeight="1" spans="1:4">
      <c r="A71" s="348" t="s">
        <v>1560</v>
      </c>
      <c r="B71" s="350">
        <v>0</v>
      </c>
      <c r="C71" s="350">
        <v>0</v>
      </c>
      <c r="D71" s="352" t="s">
        <v>65</v>
      </c>
    </row>
    <row r="72" s="332" customFormat="1" ht="30" customHeight="1" spans="1:4">
      <c r="A72" s="351" t="s">
        <v>1532</v>
      </c>
      <c r="B72" s="350"/>
      <c r="C72" s="350"/>
      <c r="D72" s="352" t="s">
        <v>65</v>
      </c>
    </row>
    <row r="73" s="332" customFormat="1" ht="30" customHeight="1" spans="1:4">
      <c r="A73" s="351" t="s">
        <v>1533</v>
      </c>
      <c r="B73" s="350"/>
      <c r="C73" s="350"/>
      <c r="D73" s="352" t="s">
        <v>65</v>
      </c>
    </row>
    <row r="74" s="332" customFormat="1" ht="30" customHeight="1" spans="1:4">
      <c r="A74" s="351" t="s">
        <v>1561</v>
      </c>
      <c r="B74" s="350"/>
      <c r="C74" s="350"/>
      <c r="D74" s="352" t="s">
        <v>65</v>
      </c>
    </row>
    <row r="75" s="332" customFormat="1" ht="30" customHeight="1" spans="1:4">
      <c r="A75" s="354" t="s">
        <v>1562</v>
      </c>
      <c r="B75" s="350">
        <v>0</v>
      </c>
      <c r="C75" s="350">
        <v>0</v>
      </c>
      <c r="D75" s="352" t="s">
        <v>65</v>
      </c>
    </row>
    <row r="76" s="332" customFormat="1" ht="30" customHeight="1" spans="1:4">
      <c r="A76" s="351" t="s">
        <v>1532</v>
      </c>
      <c r="B76" s="350"/>
      <c r="C76" s="350"/>
      <c r="D76" s="352" t="s">
        <v>65</v>
      </c>
    </row>
    <row r="77" s="332" customFormat="1" ht="30" customHeight="1" spans="1:4">
      <c r="A77" s="353" t="s">
        <v>1533</v>
      </c>
      <c r="B77" s="350"/>
      <c r="C77" s="350"/>
      <c r="D77" s="352" t="s">
        <v>65</v>
      </c>
    </row>
    <row r="78" s="332" customFormat="1" ht="30" customHeight="1" spans="1:4">
      <c r="A78" s="351" t="s">
        <v>1563</v>
      </c>
      <c r="B78" s="350"/>
      <c r="C78" s="350"/>
      <c r="D78" s="352" t="s">
        <v>65</v>
      </c>
    </row>
    <row r="79" s="332" customFormat="1" ht="30" customHeight="1" spans="1:4">
      <c r="A79" s="354" t="s">
        <v>1564</v>
      </c>
      <c r="B79" s="350">
        <v>0</v>
      </c>
      <c r="C79" s="350">
        <v>0</v>
      </c>
      <c r="D79" s="352" t="s">
        <v>65</v>
      </c>
    </row>
    <row r="80" s="332" customFormat="1" ht="30" customHeight="1" spans="1:4">
      <c r="A80" s="351" t="s">
        <v>1551</v>
      </c>
      <c r="B80" s="350"/>
      <c r="C80" s="350"/>
      <c r="D80" s="352" t="s">
        <v>65</v>
      </c>
    </row>
    <row r="81" s="332" customFormat="1" ht="30" customHeight="1" spans="1:4">
      <c r="A81" s="351" t="s">
        <v>1552</v>
      </c>
      <c r="B81" s="350"/>
      <c r="C81" s="350"/>
      <c r="D81" s="352" t="s">
        <v>65</v>
      </c>
    </row>
    <row r="82" s="332" customFormat="1" ht="30" customHeight="1" spans="1:4">
      <c r="A82" s="353" t="s">
        <v>1553</v>
      </c>
      <c r="B82" s="350"/>
      <c r="C82" s="350"/>
      <c r="D82" s="352" t="s">
        <v>65</v>
      </c>
    </row>
    <row r="83" s="332" customFormat="1" ht="30" customHeight="1" spans="1:4">
      <c r="A83" s="351" t="s">
        <v>1554</v>
      </c>
      <c r="B83" s="350"/>
      <c r="C83" s="350"/>
      <c r="D83" s="352" t="s">
        <v>65</v>
      </c>
    </row>
    <row r="84" s="332" customFormat="1" ht="30" customHeight="1" spans="1:4">
      <c r="A84" s="351" t="s">
        <v>1565</v>
      </c>
      <c r="B84" s="350"/>
      <c r="C84" s="350"/>
      <c r="D84" s="352" t="s">
        <v>65</v>
      </c>
    </row>
    <row r="85" s="332" customFormat="1" ht="30" customHeight="1" spans="1:4">
      <c r="A85" s="354" t="s">
        <v>1566</v>
      </c>
      <c r="B85" s="350">
        <v>0</v>
      </c>
      <c r="C85" s="350">
        <v>0</v>
      </c>
      <c r="D85" s="352" t="s">
        <v>65</v>
      </c>
    </row>
    <row r="86" s="332" customFormat="1" ht="30" customHeight="1" spans="1:4">
      <c r="A86" s="351" t="s">
        <v>1557</v>
      </c>
      <c r="B86" s="350"/>
      <c r="C86" s="350"/>
      <c r="D86" s="352" t="s">
        <v>65</v>
      </c>
    </row>
    <row r="87" s="332" customFormat="1" ht="30" customHeight="1" spans="1:4">
      <c r="A87" s="353" t="s">
        <v>1567</v>
      </c>
      <c r="B87" s="350"/>
      <c r="C87" s="350"/>
      <c r="D87" s="352" t="s">
        <v>65</v>
      </c>
    </row>
    <row r="88" s="332" customFormat="1" ht="30" customHeight="1" spans="1:4">
      <c r="A88" s="348" t="s">
        <v>1568</v>
      </c>
      <c r="B88" s="350">
        <v>0</v>
      </c>
      <c r="C88" s="350">
        <v>0</v>
      </c>
      <c r="D88" s="352" t="s">
        <v>65</v>
      </c>
    </row>
    <row r="89" s="332" customFormat="1" ht="30" customHeight="1" spans="1:4">
      <c r="A89" s="353" t="s">
        <v>1532</v>
      </c>
      <c r="B89" s="350"/>
      <c r="C89" s="350"/>
      <c r="D89" s="352" t="s">
        <v>65</v>
      </c>
    </row>
    <row r="90" s="332" customFormat="1" ht="30" customHeight="1" spans="1:4">
      <c r="A90" s="353" t="s">
        <v>1533</v>
      </c>
      <c r="B90" s="350"/>
      <c r="C90" s="350"/>
      <c r="D90" s="352" t="s">
        <v>65</v>
      </c>
    </row>
    <row r="91" s="332" customFormat="1" ht="30" customHeight="1" spans="1:4">
      <c r="A91" s="353" t="s">
        <v>1534</v>
      </c>
      <c r="B91" s="350"/>
      <c r="C91" s="350"/>
      <c r="D91" s="352" t="s">
        <v>65</v>
      </c>
    </row>
    <row r="92" s="332" customFormat="1" ht="30" customHeight="1" spans="1:4">
      <c r="A92" s="353" t="s">
        <v>1535</v>
      </c>
      <c r="B92" s="350"/>
      <c r="C92" s="350"/>
      <c r="D92" s="352" t="s">
        <v>65</v>
      </c>
    </row>
    <row r="93" s="332" customFormat="1" ht="30" customHeight="1" spans="1:4">
      <c r="A93" s="353" t="s">
        <v>1538</v>
      </c>
      <c r="B93" s="350"/>
      <c r="C93" s="350"/>
      <c r="D93" s="352" t="s">
        <v>65</v>
      </c>
    </row>
    <row r="94" s="332" customFormat="1" ht="30" customHeight="1" spans="1:4">
      <c r="A94" s="353" t="s">
        <v>1540</v>
      </c>
      <c r="B94" s="350"/>
      <c r="C94" s="350"/>
      <c r="D94" s="352" t="s">
        <v>65</v>
      </c>
    </row>
    <row r="95" s="332" customFormat="1" ht="30" customHeight="1" spans="1:4">
      <c r="A95" s="353" t="s">
        <v>1541</v>
      </c>
      <c r="B95" s="346"/>
      <c r="C95" s="346"/>
      <c r="D95" s="352" t="s">
        <v>65</v>
      </c>
    </row>
    <row r="96" s="332" customFormat="1" ht="30" customHeight="1" spans="1:4">
      <c r="A96" s="353" t="s">
        <v>1569</v>
      </c>
      <c r="B96" s="346"/>
      <c r="C96" s="346"/>
      <c r="D96" s="352" t="s">
        <v>65</v>
      </c>
    </row>
    <row r="97" s="332" customFormat="1" ht="30" customHeight="1" spans="1:4">
      <c r="A97" s="354" t="s">
        <v>153</v>
      </c>
      <c r="B97" s="355">
        <v>0</v>
      </c>
      <c r="C97" s="346">
        <v>4635</v>
      </c>
      <c r="D97" s="347" t="s">
        <v>65</v>
      </c>
    </row>
    <row r="98" s="332" customFormat="1" ht="30" customHeight="1" spans="1:4">
      <c r="A98" s="354" t="s">
        <v>1570</v>
      </c>
      <c r="B98" s="355">
        <v>0</v>
      </c>
      <c r="C98" s="346">
        <v>4635</v>
      </c>
      <c r="D98" s="347" t="s">
        <v>65</v>
      </c>
    </row>
    <row r="99" s="332" customFormat="1" ht="30" customHeight="1" spans="1:4">
      <c r="A99" s="353" t="s">
        <v>1571</v>
      </c>
      <c r="B99" s="349"/>
      <c r="C99" s="350">
        <v>2855</v>
      </c>
      <c r="D99" s="352" t="s">
        <v>65</v>
      </c>
    </row>
    <row r="100" s="332" customFormat="1" ht="30" customHeight="1" spans="1:4">
      <c r="A100" s="351" t="s">
        <v>1572</v>
      </c>
      <c r="B100" s="349"/>
      <c r="C100" s="350"/>
      <c r="D100" s="352" t="s">
        <v>65</v>
      </c>
    </row>
    <row r="101" s="332" customFormat="1" ht="30" customHeight="1" spans="1:4">
      <c r="A101" s="351" t="s">
        <v>1573</v>
      </c>
      <c r="B101" s="350"/>
      <c r="C101" s="350"/>
      <c r="D101" s="352" t="s">
        <v>65</v>
      </c>
    </row>
    <row r="102" s="332" customFormat="1" ht="30" customHeight="1" spans="1:4">
      <c r="A102" s="351" t="s">
        <v>1574</v>
      </c>
      <c r="B102" s="350"/>
      <c r="C102" s="350">
        <v>1780</v>
      </c>
      <c r="D102" s="352" t="s">
        <v>65</v>
      </c>
    </row>
    <row r="103" s="332" customFormat="1" ht="30" customHeight="1" spans="1:4">
      <c r="A103" s="354" t="s">
        <v>1575</v>
      </c>
      <c r="B103" s="350">
        <v>0</v>
      </c>
      <c r="C103" s="350">
        <v>0</v>
      </c>
      <c r="D103" s="352" t="s">
        <v>65</v>
      </c>
    </row>
    <row r="104" s="332" customFormat="1" ht="30" customHeight="1" spans="1:4">
      <c r="A104" s="353" t="s">
        <v>1571</v>
      </c>
      <c r="B104" s="350"/>
      <c r="C104" s="350"/>
      <c r="D104" s="352" t="s">
        <v>65</v>
      </c>
    </row>
    <row r="105" s="332" customFormat="1" ht="30" customHeight="1" spans="1:4">
      <c r="A105" s="353" t="s">
        <v>1572</v>
      </c>
      <c r="B105" s="350"/>
      <c r="C105" s="350"/>
      <c r="D105" s="352" t="s">
        <v>65</v>
      </c>
    </row>
    <row r="106" s="332" customFormat="1" ht="30" customHeight="1" spans="1:4">
      <c r="A106" s="351" t="s">
        <v>1576</v>
      </c>
      <c r="B106" s="350"/>
      <c r="C106" s="350"/>
      <c r="D106" s="352" t="s">
        <v>65</v>
      </c>
    </row>
    <row r="107" s="332" customFormat="1" ht="30" customHeight="1" spans="1:4">
      <c r="A107" s="353" t="s">
        <v>1577</v>
      </c>
      <c r="B107" s="350"/>
      <c r="C107" s="350"/>
      <c r="D107" s="352" t="s">
        <v>65</v>
      </c>
    </row>
    <row r="108" s="332" customFormat="1" ht="30" customHeight="1" spans="1:4">
      <c r="A108" s="354" t="s">
        <v>1578</v>
      </c>
      <c r="B108" s="350">
        <v>0</v>
      </c>
      <c r="C108" s="350">
        <v>0</v>
      </c>
      <c r="D108" s="352" t="s">
        <v>65</v>
      </c>
    </row>
    <row r="109" s="332" customFormat="1" ht="30" customHeight="1" spans="1:4">
      <c r="A109" s="351" t="s">
        <v>1579</v>
      </c>
      <c r="B109" s="350"/>
      <c r="C109" s="350"/>
      <c r="D109" s="352" t="s">
        <v>65</v>
      </c>
    </row>
    <row r="110" s="332" customFormat="1" ht="30" customHeight="1" spans="1:4">
      <c r="A110" s="351" t="s">
        <v>1580</v>
      </c>
      <c r="B110" s="349"/>
      <c r="C110" s="350"/>
      <c r="D110" s="352" t="s">
        <v>65</v>
      </c>
    </row>
    <row r="111" s="332" customFormat="1" ht="30" customHeight="1" spans="1:4">
      <c r="A111" s="351" t="s">
        <v>1581</v>
      </c>
      <c r="B111" s="350"/>
      <c r="C111" s="350"/>
      <c r="D111" s="352" t="s">
        <v>65</v>
      </c>
    </row>
    <row r="112" s="332" customFormat="1" ht="30" customHeight="1" spans="1:4">
      <c r="A112" s="353" t="s">
        <v>1582</v>
      </c>
      <c r="B112" s="350"/>
      <c r="C112" s="350"/>
      <c r="D112" s="352" t="s">
        <v>65</v>
      </c>
    </row>
    <row r="113" s="332" customFormat="1" ht="30" customHeight="1" spans="1:4">
      <c r="A113" s="354" t="s">
        <v>1583</v>
      </c>
      <c r="B113" s="350">
        <v>0</v>
      </c>
      <c r="C113" s="350">
        <v>0</v>
      </c>
      <c r="D113" s="352" t="s">
        <v>65</v>
      </c>
    </row>
    <row r="114" s="332" customFormat="1" ht="30" customHeight="1" spans="1:4">
      <c r="A114" s="351" t="s">
        <v>1571</v>
      </c>
      <c r="B114" s="350"/>
      <c r="C114" s="350"/>
      <c r="D114" s="352" t="s">
        <v>65</v>
      </c>
    </row>
    <row r="115" s="332" customFormat="1" ht="30" customHeight="1" spans="1:4">
      <c r="A115" s="351" t="s">
        <v>1584</v>
      </c>
      <c r="B115" s="350"/>
      <c r="C115" s="350"/>
      <c r="D115" s="352" t="s">
        <v>65</v>
      </c>
    </row>
    <row r="116" s="332" customFormat="1" ht="30" customHeight="1" spans="1:4">
      <c r="A116" s="354" t="s">
        <v>1585</v>
      </c>
      <c r="B116" s="350">
        <v>0</v>
      </c>
      <c r="C116" s="350">
        <v>0</v>
      </c>
      <c r="D116" s="352" t="s">
        <v>65</v>
      </c>
    </row>
    <row r="117" s="332" customFormat="1" ht="30" customHeight="1" spans="1:4">
      <c r="A117" s="353" t="s">
        <v>1579</v>
      </c>
      <c r="B117" s="350"/>
      <c r="C117" s="350"/>
      <c r="D117" s="352" t="s">
        <v>65</v>
      </c>
    </row>
    <row r="118" s="332" customFormat="1" ht="30" customHeight="1" spans="1:4">
      <c r="A118" s="351" t="s">
        <v>1580</v>
      </c>
      <c r="B118" s="350"/>
      <c r="C118" s="350"/>
      <c r="D118" s="352" t="s">
        <v>65</v>
      </c>
    </row>
    <row r="119" s="332" customFormat="1" ht="30" customHeight="1" spans="1:4">
      <c r="A119" s="351" t="s">
        <v>1581</v>
      </c>
      <c r="B119" s="346"/>
      <c r="C119" s="346"/>
      <c r="D119" s="352" t="s">
        <v>65</v>
      </c>
    </row>
    <row r="120" s="332" customFormat="1" ht="30" customHeight="1" spans="1:4">
      <c r="A120" s="351" t="s">
        <v>1586</v>
      </c>
      <c r="B120" s="350"/>
      <c r="C120" s="350"/>
      <c r="D120" s="352" t="s">
        <v>65</v>
      </c>
    </row>
    <row r="121" s="332" customFormat="1" ht="30" customHeight="1" spans="1:4">
      <c r="A121" s="354" t="s">
        <v>1587</v>
      </c>
      <c r="B121" s="350">
        <v>0</v>
      </c>
      <c r="C121" s="350">
        <v>0</v>
      </c>
      <c r="D121" s="352" t="s">
        <v>65</v>
      </c>
    </row>
    <row r="122" s="332" customFormat="1" ht="30" customHeight="1" spans="1:4">
      <c r="A122" s="353" t="s">
        <v>1588</v>
      </c>
      <c r="B122" s="350"/>
      <c r="C122" s="350"/>
      <c r="D122" s="347" t="s">
        <v>65</v>
      </c>
    </row>
    <row r="123" s="332" customFormat="1" ht="30" customHeight="1" spans="1:4">
      <c r="A123" s="351" t="s">
        <v>1571</v>
      </c>
      <c r="B123" s="350"/>
      <c r="C123" s="350"/>
      <c r="D123" s="352" t="s">
        <v>65</v>
      </c>
    </row>
    <row r="124" s="332" customFormat="1" ht="30" customHeight="1" spans="1:4">
      <c r="A124" s="351" t="s">
        <v>1589</v>
      </c>
      <c r="B124" s="350"/>
      <c r="C124" s="350"/>
      <c r="D124" s="352" t="s">
        <v>65</v>
      </c>
    </row>
    <row r="125" s="332" customFormat="1" ht="30" customHeight="1" spans="1:4">
      <c r="A125" s="356" t="s">
        <v>1590</v>
      </c>
      <c r="B125" s="350">
        <v>0</v>
      </c>
      <c r="C125" s="350">
        <v>0</v>
      </c>
      <c r="D125" s="352" t="s">
        <v>65</v>
      </c>
    </row>
    <row r="126" s="332" customFormat="1" ht="30" customHeight="1" spans="1:4">
      <c r="A126" s="357" t="s">
        <v>1588</v>
      </c>
      <c r="B126" s="350"/>
      <c r="C126" s="350"/>
      <c r="D126" s="352" t="s">
        <v>65</v>
      </c>
    </row>
    <row r="127" s="332" customFormat="1" ht="30" customHeight="1" spans="1:4">
      <c r="A127" s="357" t="s">
        <v>1571</v>
      </c>
      <c r="B127" s="350"/>
      <c r="C127" s="350"/>
      <c r="D127" s="352" t="s">
        <v>65</v>
      </c>
    </row>
    <row r="128" s="332" customFormat="1" ht="30" customHeight="1" spans="1:4">
      <c r="A128" s="357" t="s">
        <v>1591</v>
      </c>
      <c r="B128" s="350"/>
      <c r="C128" s="350"/>
      <c r="D128" s="352" t="s">
        <v>65</v>
      </c>
    </row>
    <row r="129" s="332" customFormat="1" ht="30" customHeight="1" spans="1:4">
      <c r="A129" s="356" t="s">
        <v>1592</v>
      </c>
      <c r="B129" s="350">
        <v>0</v>
      </c>
      <c r="C129" s="350">
        <v>0</v>
      </c>
      <c r="D129" s="352" t="s">
        <v>65</v>
      </c>
    </row>
    <row r="130" s="332" customFormat="1" ht="30" customHeight="1" spans="1:4">
      <c r="A130" s="357" t="s">
        <v>1571</v>
      </c>
      <c r="B130" s="350"/>
      <c r="C130" s="350"/>
      <c r="D130" s="352" t="s">
        <v>65</v>
      </c>
    </row>
    <row r="131" s="332" customFormat="1" ht="30" customHeight="1" spans="1:4">
      <c r="A131" s="357" t="s">
        <v>1593</v>
      </c>
      <c r="B131" s="350"/>
      <c r="C131" s="350"/>
      <c r="D131" s="352" t="s">
        <v>65</v>
      </c>
    </row>
    <row r="132" s="332" customFormat="1" ht="30" customHeight="1" spans="1:4">
      <c r="A132" s="354" t="s">
        <v>155</v>
      </c>
      <c r="B132" s="350">
        <v>0</v>
      </c>
      <c r="C132" s="350">
        <v>0</v>
      </c>
      <c r="D132" s="352" t="s">
        <v>65</v>
      </c>
    </row>
    <row r="133" s="332" customFormat="1" ht="30" customHeight="1" spans="1:4">
      <c r="A133" s="348" t="s">
        <v>1594</v>
      </c>
      <c r="B133" s="350">
        <v>0</v>
      </c>
      <c r="C133" s="350">
        <v>0</v>
      </c>
      <c r="D133" s="352" t="s">
        <v>65</v>
      </c>
    </row>
    <row r="134" s="332" customFormat="1" ht="30" customHeight="1" spans="1:4">
      <c r="A134" s="351" t="s">
        <v>1595</v>
      </c>
      <c r="B134" s="350"/>
      <c r="C134" s="350"/>
      <c r="D134" s="352" t="s">
        <v>65</v>
      </c>
    </row>
    <row r="135" s="332" customFormat="1" ht="30" customHeight="1" spans="1:4">
      <c r="A135" s="351" t="s">
        <v>1596</v>
      </c>
      <c r="B135" s="350"/>
      <c r="C135" s="350"/>
      <c r="D135" s="352" t="s">
        <v>65</v>
      </c>
    </row>
    <row r="136" s="332" customFormat="1" ht="30" customHeight="1" spans="1:4">
      <c r="A136" s="351" t="s">
        <v>1597</v>
      </c>
      <c r="B136" s="350"/>
      <c r="C136" s="350"/>
      <c r="D136" s="352" t="s">
        <v>65</v>
      </c>
    </row>
    <row r="137" s="332" customFormat="1" ht="30" customHeight="1" spans="1:4">
      <c r="A137" s="351" t="s">
        <v>1598</v>
      </c>
      <c r="B137" s="350"/>
      <c r="C137" s="350"/>
      <c r="D137" s="352" t="s">
        <v>65</v>
      </c>
    </row>
    <row r="138" s="332" customFormat="1" ht="30" customHeight="1" spans="1:4">
      <c r="A138" s="354" t="s">
        <v>1599</v>
      </c>
      <c r="B138" s="350">
        <v>0</v>
      </c>
      <c r="C138" s="350">
        <v>0</v>
      </c>
      <c r="D138" s="352" t="s">
        <v>65</v>
      </c>
    </row>
    <row r="139" s="332" customFormat="1" ht="30" customHeight="1" spans="1:4">
      <c r="A139" s="351" t="s">
        <v>1597</v>
      </c>
      <c r="B139" s="350"/>
      <c r="C139" s="350"/>
      <c r="D139" s="352" t="s">
        <v>65</v>
      </c>
    </row>
    <row r="140" s="332" customFormat="1" ht="30" customHeight="1" spans="1:4">
      <c r="A140" s="351" t="s">
        <v>1600</v>
      </c>
      <c r="B140" s="350"/>
      <c r="C140" s="350"/>
      <c r="D140" s="352" t="s">
        <v>65</v>
      </c>
    </row>
    <row r="141" s="332" customFormat="1" ht="30" customHeight="1" spans="1:4">
      <c r="A141" s="351" t="s">
        <v>1601</v>
      </c>
      <c r="B141" s="350"/>
      <c r="C141" s="350"/>
      <c r="D141" s="352" t="s">
        <v>65</v>
      </c>
    </row>
    <row r="142" s="332" customFormat="1" ht="30" customHeight="1" spans="1:4">
      <c r="A142" s="353" t="s">
        <v>1602</v>
      </c>
      <c r="B142" s="350"/>
      <c r="C142" s="350"/>
      <c r="D142" s="352" t="s">
        <v>65</v>
      </c>
    </row>
    <row r="143" s="332" customFormat="1" ht="30" customHeight="1" spans="1:4">
      <c r="A143" s="354" t="s">
        <v>1603</v>
      </c>
      <c r="B143" s="350">
        <v>0</v>
      </c>
      <c r="C143" s="350">
        <v>0</v>
      </c>
      <c r="D143" s="352" t="s">
        <v>65</v>
      </c>
    </row>
    <row r="144" s="332" customFormat="1" ht="30" customHeight="1" spans="1:4">
      <c r="A144" s="353" t="s">
        <v>1604</v>
      </c>
      <c r="B144" s="350"/>
      <c r="C144" s="350"/>
      <c r="D144" s="352" t="s">
        <v>65</v>
      </c>
    </row>
    <row r="145" s="332" customFormat="1" ht="30" customHeight="1" spans="1:4">
      <c r="A145" s="351" t="s">
        <v>1605</v>
      </c>
      <c r="B145" s="350"/>
      <c r="C145" s="350"/>
      <c r="D145" s="352" t="s">
        <v>65</v>
      </c>
    </row>
    <row r="146" s="332" customFormat="1" ht="30" customHeight="1" spans="1:4">
      <c r="A146" s="351" t="s">
        <v>1606</v>
      </c>
      <c r="B146" s="350"/>
      <c r="C146" s="350"/>
      <c r="D146" s="352" t="s">
        <v>65</v>
      </c>
    </row>
    <row r="147" s="332" customFormat="1" ht="30" customHeight="1" spans="1:4">
      <c r="A147" s="351" t="s">
        <v>1607</v>
      </c>
      <c r="B147" s="350"/>
      <c r="C147" s="350"/>
      <c r="D147" s="352" t="s">
        <v>65</v>
      </c>
    </row>
    <row r="148" s="332" customFormat="1" ht="30" customHeight="1" spans="1:4">
      <c r="A148" s="351" t="s">
        <v>1608</v>
      </c>
      <c r="B148" s="350"/>
      <c r="C148" s="350"/>
      <c r="D148" s="352" t="s">
        <v>65</v>
      </c>
    </row>
    <row r="149" s="332" customFormat="1" ht="30" customHeight="1" spans="1:4">
      <c r="A149" s="351" t="s">
        <v>1609</v>
      </c>
      <c r="B149" s="350"/>
      <c r="C149" s="350"/>
      <c r="D149" s="352" t="s">
        <v>65</v>
      </c>
    </row>
    <row r="150" s="332" customFormat="1" ht="30" customHeight="1" spans="1:4">
      <c r="A150" s="351" t="s">
        <v>1610</v>
      </c>
      <c r="B150" s="350"/>
      <c r="C150" s="350"/>
      <c r="D150" s="352" t="s">
        <v>65</v>
      </c>
    </row>
    <row r="151" s="332" customFormat="1" ht="30" customHeight="1" spans="1:4">
      <c r="A151" s="351" t="s">
        <v>1611</v>
      </c>
      <c r="B151" s="350"/>
      <c r="C151" s="350"/>
      <c r="D151" s="352" t="s">
        <v>65</v>
      </c>
    </row>
    <row r="152" s="332" customFormat="1" ht="30" customHeight="1" spans="1:4">
      <c r="A152" s="354" t="s">
        <v>1612</v>
      </c>
      <c r="B152" s="350">
        <v>0</v>
      </c>
      <c r="C152" s="350">
        <v>0</v>
      </c>
      <c r="D152" s="352" t="s">
        <v>65</v>
      </c>
    </row>
    <row r="153" s="332" customFormat="1" ht="30" customHeight="1" spans="1:4">
      <c r="A153" s="353" t="s">
        <v>1613</v>
      </c>
      <c r="B153" s="350"/>
      <c r="C153" s="350"/>
      <c r="D153" s="352" t="s">
        <v>65</v>
      </c>
    </row>
    <row r="154" s="332" customFormat="1" ht="30" customHeight="1" spans="1:4">
      <c r="A154" s="353" t="s">
        <v>1614</v>
      </c>
      <c r="B154" s="350"/>
      <c r="C154" s="350"/>
      <c r="D154" s="352" t="s">
        <v>65</v>
      </c>
    </row>
    <row r="155" s="332" customFormat="1" ht="30" customHeight="1" spans="1:4">
      <c r="A155" s="351" t="s">
        <v>1615</v>
      </c>
      <c r="B155" s="350"/>
      <c r="C155" s="350"/>
      <c r="D155" s="352" t="s">
        <v>65</v>
      </c>
    </row>
    <row r="156" s="332" customFormat="1" ht="30" customHeight="1" spans="1:4">
      <c r="A156" s="351" t="s">
        <v>1616</v>
      </c>
      <c r="B156" s="350"/>
      <c r="C156" s="350"/>
      <c r="D156" s="352" t="s">
        <v>65</v>
      </c>
    </row>
    <row r="157" s="332" customFormat="1" ht="30" customHeight="1" spans="1:4">
      <c r="A157" s="351" t="s">
        <v>1617</v>
      </c>
      <c r="B157" s="350"/>
      <c r="C157" s="350"/>
      <c r="D157" s="352" t="s">
        <v>65</v>
      </c>
    </row>
    <row r="158" s="332" customFormat="1" ht="30" customHeight="1" spans="1:4">
      <c r="A158" s="351" t="s">
        <v>1618</v>
      </c>
      <c r="B158" s="350"/>
      <c r="C158" s="350"/>
      <c r="D158" s="352" t="s">
        <v>65</v>
      </c>
    </row>
    <row r="159" s="332" customFormat="1" ht="30" customHeight="1" spans="1:4">
      <c r="A159" s="354" t="s">
        <v>1619</v>
      </c>
      <c r="B159" s="350">
        <v>0</v>
      </c>
      <c r="C159" s="350">
        <v>0</v>
      </c>
      <c r="D159" s="352" t="s">
        <v>65</v>
      </c>
    </row>
    <row r="160" s="332" customFormat="1" ht="30" customHeight="1" spans="1:4">
      <c r="A160" s="351" t="s">
        <v>1620</v>
      </c>
      <c r="B160" s="350"/>
      <c r="C160" s="350"/>
      <c r="D160" s="352" t="s">
        <v>65</v>
      </c>
    </row>
    <row r="161" s="332" customFormat="1" ht="30" customHeight="1" spans="1:4">
      <c r="A161" s="353" t="s">
        <v>1621</v>
      </c>
      <c r="B161" s="350"/>
      <c r="C161" s="350"/>
      <c r="D161" s="352" t="s">
        <v>65</v>
      </c>
    </row>
    <row r="162" s="332" customFormat="1" ht="30" customHeight="1" spans="1:4">
      <c r="A162" s="351" t="s">
        <v>1622</v>
      </c>
      <c r="B162" s="350"/>
      <c r="C162" s="350"/>
      <c r="D162" s="352" t="s">
        <v>65</v>
      </c>
    </row>
    <row r="163" s="332" customFormat="1" ht="30" customHeight="1" spans="1:4">
      <c r="A163" s="351" t="s">
        <v>1623</v>
      </c>
      <c r="B163" s="350"/>
      <c r="C163" s="350"/>
      <c r="D163" s="352" t="s">
        <v>65</v>
      </c>
    </row>
    <row r="164" s="332" customFormat="1" ht="30" customHeight="1" spans="1:4">
      <c r="A164" s="351" t="s">
        <v>1624</v>
      </c>
      <c r="B164" s="350"/>
      <c r="C164" s="350"/>
      <c r="D164" s="352" t="s">
        <v>65</v>
      </c>
    </row>
    <row r="165" s="332" customFormat="1" ht="30" customHeight="1" spans="1:4">
      <c r="A165" s="351" t="s">
        <v>1625</v>
      </c>
      <c r="B165" s="350"/>
      <c r="C165" s="350"/>
      <c r="D165" s="352" t="s">
        <v>65</v>
      </c>
    </row>
    <row r="166" s="332" customFormat="1" ht="30" customHeight="1" spans="1:4">
      <c r="A166" s="351" t="s">
        <v>1626</v>
      </c>
      <c r="B166" s="350"/>
      <c r="C166" s="350"/>
      <c r="D166" s="352" t="s">
        <v>65</v>
      </c>
    </row>
    <row r="167" s="332" customFormat="1" ht="30" customHeight="1" spans="1:4">
      <c r="A167" s="353" t="s">
        <v>1627</v>
      </c>
      <c r="B167" s="350"/>
      <c r="C167" s="350"/>
      <c r="D167" s="352" t="s">
        <v>65</v>
      </c>
    </row>
    <row r="168" s="332" customFormat="1" ht="30" customHeight="1" spans="1:4">
      <c r="A168" s="353" t="s">
        <v>1628</v>
      </c>
      <c r="B168" s="350"/>
      <c r="C168" s="350"/>
      <c r="D168" s="352" t="s">
        <v>65</v>
      </c>
    </row>
    <row r="169" s="332" customFormat="1" ht="30" customHeight="1" spans="1:4">
      <c r="A169" s="354" t="s">
        <v>1629</v>
      </c>
      <c r="B169" s="350">
        <v>0</v>
      </c>
      <c r="C169" s="350">
        <v>0</v>
      </c>
      <c r="D169" s="352" t="s">
        <v>65</v>
      </c>
    </row>
    <row r="170" s="332" customFormat="1" ht="30" customHeight="1" spans="1:4">
      <c r="A170" s="351" t="s">
        <v>1595</v>
      </c>
      <c r="B170" s="350"/>
      <c r="C170" s="350"/>
      <c r="D170" s="352" t="s">
        <v>65</v>
      </c>
    </row>
    <row r="171" s="332" customFormat="1" ht="30" customHeight="1" spans="1:4">
      <c r="A171" s="353" t="s">
        <v>1630</v>
      </c>
      <c r="B171" s="346"/>
      <c r="C171" s="346"/>
      <c r="D171" s="352" t="s">
        <v>65</v>
      </c>
    </row>
    <row r="172" s="332" customFormat="1" ht="30" customHeight="1" spans="1:4">
      <c r="A172" s="348" t="s">
        <v>1631</v>
      </c>
      <c r="B172" s="350">
        <v>0</v>
      </c>
      <c r="C172" s="350">
        <v>0</v>
      </c>
      <c r="D172" s="352" t="s">
        <v>65</v>
      </c>
    </row>
    <row r="173" s="332" customFormat="1" ht="30" customHeight="1" spans="1:4">
      <c r="A173" s="351" t="s">
        <v>1595</v>
      </c>
      <c r="B173" s="350"/>
      <c r="C173" s="350"/>
      <c r="D173" s="352" t="s">
        <v>65</v>
      </c>
    </row>
    <row r="174" s="332" customFormat="1" ht="30" customHeight="1" spans="1:4">
      <c r="A174" s="351" t="s">
        <v>1632</v>
      </c>
      <c r="B174" s="350"/>
      <c r="C174" s="350"/>
      <c r="D174" s="347" t="s">
        <v>65</v>
      </c>
    </row>
    <row r="175" s="332" customFormat="1" ht="30" customHeight="1" spans="1:4">
      <c r="A175" s="354" t="s">
        <v>1633</v>
      </c>
      <c r="B175" s="346"/>
      <c r="C175" s="346"/>
      <c r="D175" s="352" t="s">
        <v>65</v>
      </c>
    </row>
    <row r="176" s="332" customFormat="1" ht="30" customHeight="1" spans="1:4">
      <c r="A176" s="358" t="s">
        <v>1634</v>
      </c>
      <c r="B176" s="346">
        <v>0</v>
      </c>
      <c r="C176" s="346">
        <v>0</v>
      </c>
      <c r="D176" s="352" t="s">
        <v>65</v>
      </c>
    </row>
    <row r="177" s="332" customFormat="1" ht="30" customHeight="1" spans="1:4">
      <c r="A177" s="358" t="s">
        <v>1635</v>
      </c>
      <c r="B177" s="350">
        <v>0</v>
      </c>
      <c r="C177" s="350">
        <v>0</v>
      </c>
      <c r="D177" s="352" t="s">
        <v>65</v>
      </c>
    </row>
    <row r="178" s="332" customFormat="1" ht="30" customHeight="1" spans="1:4">
      <c r="A178" s="359" t="s">
        <v>1636</v>
      </c>
      <c r="B178" s="350"/>
      <c r="C178" s="350"/>
      <c r="D178" s="347" t="s">
        <v>65</v>
      </c>
    </row>
    <row r="179" s="332" customFormat="1" ht="30" customHeight="1" spans="1:4">
      <c r="A179" s="359" t="s">
        <v>1637</v>
      </c>
      <c r="B179" s="350"/>
      <c r="C179" s="350"/>
      <c r="D179" s="352" t="s">
        <v>65</v>
      </c>
    </row>
    <row r="180" s="332" customFormat="1" ht="30" customHeight="1" spans="1:4">
      <c r="A180" s="359" t="s">
        <v>1638</v>
      </c>
      <c r="B180" s="350"/>
      <c r="C180" s="350"/>
      <c r="D180" s="352" t="s">
        <v>65</v>
      </c>
    </row>
    <row r="181" s="332" customFormat="1" ht="30" customHeight="1" spans="1:4">
      <c r="A181" s="358" t="s">
        <v>161</v>
      </c>
      <c r="B181" s="350">
        <v>0</v>
      </c>
      <c r="C181" s="350">
        <v>0</v>
      </c>
      <c r="D181" s="352" t="s">
        <v>65</v>
      </c>
    </row>
    <row r="182" s="332" customFormat="1" ht="30" customHeight="1" spans="1:4">
      <c r="A182" s="358" t="s">
        <v>1639</v>
      </c>
      <c r="B182" s="350">
        <v>0</v>
      </c>
      <c r="C182" s="350">
        <v>0</v>
      </c>
      <c r="D182" s="352" t="s">
        <v>65</v>
      </c>
    </row>
    <row r="183" s="332" customFormat="1" ht="30" customHeight="1" spans="1:4">
      <c r="A183" s="359" t="s">
        <v>1640</v>
      </c>
      <c r="B183" s="349"/>
      <c r="C183" s="350"/>
      <c r="D183" s="352" t="s">
        <v>65</v>
      </c>
    </row>
    <row r="184" s="332" customFormat="1" ht="30" customHeight="1" spans="1:4">
      <c r="A184" s="359" t="s">
        <v>1641</v>
      </c>
      <c r="B184" s="349"/>
      <c r="C184" s="350"/>
      <c r="D184" s="352" t="s">
        <v>65</v>
      </c>
    </row>
    <row r="185" s="332" customFormat="1" ht="30" customHeight="1" spans="1:4">
      <c r="A185" s="358" t="s">
        <v>175</v>
      </c>
      <c r="B185" s="346">
        <v>62109</v>
      </c>
      <c r="C185" s="346">
        <v>2322</v>
      </c>
      <c r="D185" s="347">
        <v>-0.963</v>
      </c>
    </row>
    <row r="186" s="332" customFormat="1" ht="30" customHeight="1" spans="1:4">
      <c r="A186" s="358" t="s">
        <v>1642</v>
      </c>
      <c r="B186" s="350">
        <v>62109</v>
      </c>
      <c r="C186" s="350">
        <v>0</v>
      </c>
      <c r="D186" s="352" t="s">
        <v>65</v>
      </c>
    </row>
    <row r="187" s="332" customFormat="1" ht="30" customHeight="1" spans="1:4">
      <c r="A187" s="359" t="s">
        <v>1643</v>
      </c>
      <c r="B187" s="349">
        <v>7109</v>
      </c>
      <c r="C187" s="350"/>
      <c r="D187" s="352" t="s">
        <v>65</v>
      </c>
    </row>
    <row r="188" s="332" customFormat="1" ht="30" customHeight="1" spans="1:4">
      <c r="A188" s="359" t="s">
        <v>1644</v>
      </c>
      <c r="B188" s="350">
        <v>55000</v>
      </c>
      <c r="C188" s="350"/>
      <c r="D188" s="352" t="s">
        <v>65</v>
      </c>
    </row>
    <row r="189" s="332" customFormat="1" ht="30" customHeight="1" spans="1:4">
      <c r="A189" s="359" t="s">
        <v>1645</v>
      </c>
      <c r="B189" s="346"/>
      <c r="C189" s="346"/>
      <c r="D189" s="352" t="s">
        <v>65</v>
      </c>
    </row>
    <row r="190" s="332" customFormat="1" ht="30" customHeight="1" spans="1:4">
      <c r="A190" s="358" t="s">
        <v>1646</v>
      </c>
      <c r="B190" s="350">
        <v>0</v>
      </c>
      <c r="C190" s="350">
        <v>16</v>
      </c>
      <c r="D190" s="352" t="s">
        <v>65</v>
      </c>
    </row>
    <row r="191" s="332" customFormat="1" ht="30" customHeight="1" spans="1:4">
      <c r="A191" s="359" t="s">
        <v>1647</v>
      </c>
      <c r="B191" s="349"/>
      <c r="C191" s="350"/>
      <c r="D191" s="352" t="s">
        <v>65</v>
      </c>
    </row>
    <row r="192" s="332" customFormat="1" ht="30" customHeight="1" spans="1:4">
      <c r="A192" s="359" t="s">
        <v>1648</v>
      </c>
      <c r="B192" s="349"/>
      <c r="C192" s="350"/>
      <c r="D192" s="352" t="s">
        <v>65</v>
      </c>
    </row>
    <row r="193" s="332" customFormat="1" ht="30" customHeight="1" spans="1:4">
      <c r="A193" s="359" t="s">
        <v>1649</v>
      </c>
      <c r="B193" s="349"/>
      <c r="C193" s="350">
        <v>16</v>
      </c>
      <c r="D193" s="352" t="s">
        <v>65</v>
      </c>
    </row>
    <row r="194" s="332" customFormat="1" ht="30" customHeight="1" spans="1:4">
      <c r="A194" s="359" t="s">
        <v>1650</v>
      </c>
      <c r="B194" s="349"/>
      <c r="C194" s="350"/>
      <c r="D194" s="352" t="s">
        <v>65</v>
      </c>
    </row>
    <row r="195" s="332" customFormat="1" ht="30" customHeight="1" spans="1:4">
      <c r="A195" s="359" t="s">
        <v>1651</v>
      </c>
      <c r="B195" s="349"/>
      <c r="C195" s="350"/>
      <c r="D195" s="352" t="s">
        <v>65</v>
      </c>
    </row>
    <row r="196" s="332" customFormat="1" ht="30" customHeight="1" spans="1:4">
      <c r="A196" s="359" t="s">
        <v>1652</v>
      </c>
      <c r="B196" s="350"/>
      <c r="C196" s="350"/>
      <c r="D196" s="352" t="s">
        <v>65</v>
      </c>
    </row>
    <row r="197" s="332" customFormat="1" ht="30" customHeight="1" spans="1:4">
      <c r="A197" s="359" t="s">
        <v>1653</v>
      </c>
      <c r="B197" s="350"/>
      <c r="C197" s="350"/>
      <c r="D197" s="352" t="s">
        <v>65</v>
      </c>
    </row>
    <row r="198" s="332" customFormat="1" ht="30" customHeight="1" spans="1:4">
      <c r="A198" s="359" t="s">
        <v>1654</v>
      </c>
      <c r="B198" s="350"/>
      <c r="C198" s="350"/>
      <c r="D198" s="352" t="s">
        <v>65</v>
      </c>
    </row>
    <row r="199" s="332" customFormat="1" ht="30" customHeight="1" spans="1:4">
      <c r="A199" s="358" t="s">
        <v>1655</v>
      </c>
      <c r="B199" s="350">
        <v>0</v>
      </c>
      <c r="C199" s="350">
        <v>0</v>
      </c>
      <c r="D199" s="352" t="s">
        <v>65</v>
      </c>
    </row>
    <row r="200" s="332" customFormat="1" ht="30" customHeight="1" spans="1:4">
      <c r="A200" s="359" t="s">
        <v>1656</v>
      </c>
      <c r="B200" s="350"/>
      <c r="C200" s="350"/>
      <c r="D200" s="352" t="s">
        <v>65</v>
      </c>
    </row>
    <row r="201" s="332" customFormat="1" ht="30" customHeight="1" spans="1:4">
      <c r="A201" s="358" t="s">
        <v>1657</v>
      </c>
      <c r="B201" s="346">
        <v>0</v>
      </c>
      <c r="C201" s="346">
        <v>2306</v>
      </c>
      <c r="D201" s="347" t="s">
        <v>65</v>
      </c>
    </row>
    <row r="202" s="332" customFormat="1" ht="30" customHeight="1" spans="1:4">
      <c r="A202" s="359" t="s">
        <v>1658</v>
      </c>
      <c r="B202" s="346"/>
      <c r="C202" s="346"/>
      <c r="D202" s="352" t="s">
        <v>65</v>
      </c>
    </row>
    <row r="203" s="332" customFormat="1" ht="30" customHeight="1" spans="1:4">
      <c r="A203" s="359" t="s">
        <v>1659</v>
      </c>
      <c r="B203" s="350"/>
      <c r="C203" s="350">
        <v>975</v>
      </c>
      <c r="D203" s="352" t="s">
        <v>65</v>
      </c>
    </row>
    <row r="204" s="332" customFormat="1" ht="30" customHeight="1" spans="1:4">
      <c r="A204" s="359" t="s">
        <v>1660</v>
      </c>
      <c r="B204" s="350"/>
      <c r="C204" s="350">
        <v>791</v>
      </c>
      <c r="D204" s="352" t="s">
        <v>65</v>
      </c>
    </row>
    <row r="205" s="332" customFormat="1" ht="30" customHeight="1" spans="1:4">
      <c r="A205" s="359" t="s">
        <v>1661</v>
      </c>
      <c r="B205" s="350"/>
      <c r="C205" s="350"/>
      <c r="D205" s="352" t="s">
        <v>65</v>
      </c>
    </row>
    <row r="206" s="332" customFormat="1" ht="30" customHeight="1" spans="1:4">
      <c r="A206" s="359" t="s">
        <v>1662</v>
      </c>
      <c r="B206" s="350"/>
      <c r="C206" s="350"/>
      <c r="D206" s="352" t="s">
        <v>65</v>
      </c>
    </row>
    <row r="207" s="332" customFormat="1" ht="30" customHeight="1" spans="1:4">
      <c r="A207" s="359" t="s">
        <v>1663</v>
      </c>
      <c r="B207" s="350"/>
      <c r="C207" s="350">
        <v>234</v>
      </c>
      <c r="D207" s="352" t="s">
        <v>65</v>
      </c>
    </row>
    <row r="208" s="332" customFormat="1" ht="30" customHeight="1" spans="1:4">
      <c r="A208" s="359" t="s">
        <v>1664</v>
      </c>
      <c r="B208" s="350"/>
      <c r="C208" s="350"/>
      <c r="D208" s="352" t="s">
        <v>65</v>
      </c>
    </row>
    <row r="209" s="332" customFormat="1" ht="30" customHeight="1" spans="1:4">
      <c r="A209" s="359" t="s">
        <v>1665</v>
      </c>
      <c r="B209" s="350"/>
      <c r="C209" s="350"/>
      <c r="D209" s="352" t="s">
        <v>65</v>
      </c>
    </row>
    <row r="210" s="332" customFormat="1" ht="30" customHeight="1" spans="1:4">
      <c r="A210" s="359" t="s">
        <v>1666</v>
      </c>
      <c r="B210" s="350"/>
      <c r="C210" s="350"/>
      <c r="D210" s="352" t="s">
        <v>65</v>
      </c>
    </row>
    <row r="211" s="332" customFormat="1" ht="30" customHeight="1" spans="1:4">
      <c r="A211" s="359" t="s">
        <v>1667</v>
      </c>
      <c r="B211" s="350"/>
      <c r="C211" s="350"/>
      <c r="D211" s="352" t="s">
        <v>65</v>
      </c>
    </row>
    <row r="212" s="332" customFormat="1" ht="30" customHeight="1" spans="1:4">
      <c r="A212" s="359" t="s">
        <v>1668</v>
      </c>
      <c r="B212" s="350"/>
      <c r="C212" s="350">
        <v>306</v>
      </c>
      <c r="D212" s="352" t="s">
        <v>65</v>
      </c>
    </row>
    <row r="213" s="332" customFormat="1" ht="30" customHeight="1" spans="1:4">
      <c r="A213" s="358" t="s">
        <v>177</v>
      </c>
      <c r="B213" s="346">
        <v>7430</v>
      </c>
      <c r="C213" s="346">
        <v>5830</v>
      </c>
      <c r="D213" s="347">
        <v>-0.215</v>
      </c>
    </row>
    <row r="214" s="332" customFormat="1" ht="30" customHeight="1" spans="1:4">
      <c r="A214" s="358" t="s">
        <v>1669</v>
      </c>
      <c r="B214" s="346">
        <v>7430</v>
      </c>
      <c r="C214" s="346">
        <v>5830</v>
      </c>
      <c r="D214" s="347">
        <v>-0.215</v>
      </c>
    </row>
    <row r="215" s="332" customFormat="1" ht="30" customHeight="1" spans="1:4">
      <c r="A215" s="359" t="s">
        <v>1670</v>
      </c>
      <c r="B215" s="350"/>
      <c r="C215" s="350"/>
      <c r="D215" s="352" t="s">
        <v>65</v>
      </c>
    </row>
    <row r="216" s="332" customFormat="1" ht="30" customHeight="1" spans="1:4">
      <c r="A216" s="359" t="s">
        <v>1671</v>
      </c>
      <c r="B216" s="350"/>
      <c r="C216" s="350"/>
      <c r="D216" s="352" t="s">
        <v>65</v>
      </c>
    </row>
    <row r="217" s="332" customFormat="1" ht="30" customHeight="1" spans="1:4">
      <c r="A217" s="359" t="s">
        <v>1672</v>
      </c>
      <c r="B217" s="350"/>
      <c r="C217" s="350"/>
      <c r="D217" s="352" t="s">
        <v>65</v>
      </c>
    </row>
    <row r="218" s="332" customFormat="1" ht="30" customHeight="1" spans="1:4">
      <c r="A218" s="359" t="s">
        <v>1673</v>
      </c>
      <c r="B218" s="350"/>
      <c r="C218" s="350"/>
      <c r="D218" s="352" t="s">
        <v>65</v>
      </c>
    </row>
    <row r="219" s="332" customFormat="1" ht="30" customHeight="1" spans="1:4">
      <c r="A219" s="359" t="s">
        <v>1674</v>
      </c>
      <c r="B219" s="346"/>
      <c r="C219" s="346"/>
      <c r="D219" s="352" t="s">
        <v>65</v>
      </c>
    </row>
    <row r="220" s="332" customFormat="1" ht="30" customHeight="1" spans="1:4">
      <c r="A220" s="359" t="s">
        <v>1675</v>
      </c>
      <c r="B220" s="346"/>
      <c r="C220" s="346"/>
      <c r="D220" s="352" t="s">
        <v>65</v>
      </c>
    </row>
    <row r="221" s="332" customFormat="1" ht="30" customHeight="1" spans="1:4">
      <c r="A221" s="359" t="s">
        <v>1676</v>
      </c>
      <c r="B221" s="350"/>
      <c r="C221" s="350"/>
      <c r="D221" s="347" t="s">
        <v>65</v>
      </c>
    </row>
    <row r="222" s="332" customFormat="1" ht="30" customHeight="1" spans="1:4">
      <c r="A222" s="359" t="s">
        <v>1677</v>
      </c>
      <c r="B222" s="350"/>
      <c r="C222" s="350"/>
      <c r="D222" s="352" t="s">
        <v>65</v>
      </c>
    </row>
    <row r="223" s="332" customFormat="1" ht="30" customHeight="1" spans="1:4">
      <c r="A223" s="359" t="s">
        <v>1678</v>
      </c>
      <c r="B223" s="350"/>
      <c r="C223" s="350"/>
      <c r="D223" s="352" t="s">
        <v>65</v>
      </c>
    </row>
    <row r="224" s="332" customFormat="1" ht="30" customHeight="1" spans="1:4">
      <c r="A224" s="359" t="s">
        <v>1679</v>
      </c>
      <c r="B224" s="350"/>
      <c r="C224" s="350"/>
      <c r="D224" s="352" t="s">
        <v>65</v>
      </c>
    </row>
    <row r="225" s="332" customFormat="1" ht="30" customHeight="1" spans="1:4">
      <c r="A225" s="359" t="s">
        <v>1680</v>
      </c>
      <c r="B225" s="350"/>
      <c r="C225" s="350"/>
      <c r="D225" s="352" t="s">
        <v>65</v>
      </c>
    </row>
    <row r="226" s="332" customFormat="1" ht="30" customHeight="1" spans="1:4">
      <c r="A226" s="359" t="s">
        <v>1681</v>
      </c>
      <c r="B226" s="350"/>
      <c r="C226" s="350"/>
      <c r="D226" s="352" t="s">
        <v>65</v>
      </c>
    </row>
    <row r="227" s="332" customFormat="1" ht="30" customHeight="1" spans="1:4">
      <c r="A227" s="359" t="s">
        <v>1682</v>
      </c>
      <c r="B227" s="350"/>
      <c r="C227" s="350"/>
      <c r="D227" s="352" t="s">
        <v>65</v>
      </c>
    </row>
    <row r="228" s="332" customFormat="1" ht="30" customHeight="1" spans="1:4">
      <c r="A228" s="359" t="s">
        <v>1683</v>
      </c>
      <c r="B228" s="350"/>
      <c r="C228" s="350"/>
      <c r="D228" s="352" t="s">
        <v>65</v>
      </c>
    </row>
    <row r="229" s="332" customFormat="1" ht="30" customHeight="1" spans="1:4">
      <c r="A229" s="359" t="s">
        <v>1684</v>
      </c>
      <c r="B229" s="350">
        <v>7430</v>
      </c>
      <c r="C229" s="350">
        <v>5830</v>
      </c>
      <c r="D229" s="352">
        <v>-0.215</v>
      </c>
    </row>
    <row r="230" s="332" customFormat="1" ht="30" customHeight="1" spans="1:4">
      <c r="A230" s="358" t="s">
        <v>179</v>
      </c>
      <c r="B230" s="346">
        <v>73</v>
      </c>
      <c r="C230" s="346">
        <v>18</v>
      </c>
      <c r="D230" s="347">
        <v>-0.753</v>
      </c>
    </row>
    <row r="231" s="332" customFormat="1" ht="30" customHeight="1" spans="1:4">
      <c r="A231" s="358" t="s">
        <v>1685</v>
      </c>
      <c r="B231" s="346">
        <v>73</v>
      </c>
      <c r="C231" s="346">
        <v>18</v>
      </c>
      <c r="D231" s="347">
        <v>-0.753</v>
      </c>
    </row>
    <row r="232" s="332" customFormat="1" ht="30" customHeight="1" spans="1:4">
      <c r="A232" s="359" t="s">
        <v>1686</v>
      </c>
      <c r="B232" s="350"/>
      <c r="C232" s="350"/>
      <c r="D232" s="352" t="s">
        <v>65</v>
      </c>
    </row>
    <row r="233" s="332" customFormat="1" ht="30" customHeight="1" spans="1:4">
      <c r="A233" s="359" t="s">
        <v>1687</v>
      </c>
      <c r="B233" s="350"/>
      <c r="C233" s="350"/>
      <c r="D233" s="352" t="s">
        <v>65</v>
      </c>
    </row>
    <row r="234" s="332" customFormat="1" ht="30" customHeight="1" spans="1:4">
      <c r="A234" s="359" t="s">
        <v>1688</v>
      </c>
      <c r="B234" s="350"/>
      <c r="C234" s="350"/>
      <c r="D234" s="352" t="s">
        <v>65</v>
      </c>
    </row>
    <row r="235" s="332" customFormat="1" ht="30" customHeight="1" spans="1:4">
      <c r="A235" s="359" t="s">
        <v>1689</v>
      </c>
      <c r="B235" s="350"/>
      <c r="C235" s="350"/>
      <c r="D235" s="352" t="s">
        <v>65</v>
      </c>
    </row>
    <row r="236" s="332" customFormat="1" ht="30" customHeight="1" spans="1:4">
      <c r="A236" s="359" t="s">
        <v>1690</v>
      </c>
      <c r="B236" s="350"/>
      <c r="C236" s="350"/>
      <c r="D236" s="352" t="s">
        <v>65</v>
      </c>
    </row>
    <row r="237" s="332" customFormat="1" ht="30" customHeight="1" spans="1:4">
      <c r="A237" s="359" t="s">
        <v>1691</v>
      </c>
      <c r="B237" s="346"/>
      <c r="C237" s="346"/>
      <c r="D237" s="352" t="s">
        <v>65</v>
      </c>
    </row>
    <row r="238" s="332" customFormat="1" ht="30" customHeight="1" spans="1:4">
      <c r="A238" s="359" t="s">
        <v>1692</v>
      </c>
      <c r="B238" s="346"/>
      <c r="C238" s="346"/>
      <c r="D238" s="352" t="s">
        <v>65</v>
      </c>
    </row>
    <row r="239" s="332" customFormat="1" ht="30" customHeight="1" spans="1:4">
      <c r="A239" s="359" t="s">
        <v>1693</v>
      </c>
      <c r="B239" s="350"/>
      <c r="C239" s="350"/>
      <c r="D239" s="347" t="s">
        <v>65</v>
      </c>
    </row>
    <row r="240" s="332" customFormat="1" ht="30" customHeight="1" spans="1:4">
      <c r="A240" s="359" t="s">
        <v>1694</v>
      </c>
      <c r="B240" s="350"/>
      <c r="C240" s="350"/>
      <c r="D240" s="352" t="s">
        <v>65</v>
      </c>
    </row>
    <row r="241" s="332" customFormat="1" ht="30" customHeight="1" spans="1:4">
      <c r="A241" s="359" t="s">
        <v>1695</v>
      </c>
      <c r="B241" s="350"/>
      <c r="C241" s="350"/>
      <c r="D241" s="352" t="s">
        <v>65</v>
      </c>
    </row>
    <row r="242" s="332" customFormat="1" ht="30" customHeight="1" spans="1:4">
      <c r="A242" s="359" t="s">
        <v>1696</v>
      </c>
      <c r="B242" s="350"/>
      <c r="C242" s="350"/>
      <c r="D242" s="352" t="s">
        <v>65</v>
      </c>
    </row>
    <row r="243" s="332" customFormat="1" ht="30" customHeight="1" spans="1:4">
      <c r="A243" s="359" t="s">
        <v>1697</v>
      </c>
      <c r="B243" s="350"/>
      <c r="C243" s="350"/>
      <c r="D243" s="352" t="s">
        <v>65</v>
      </c>
    </row>
    <row r="244" s="332" customFormat="1" ht="30" customHeight="1" spans="1:4">
      <c r="A244" s="359" t="s">
        <v>1698</v>
      </c>
      <c r="B244" s="350"/>
      <c r="C244" s="350"/>
      <c r="D244" s="352" t="s">
        <v>65</v>
      </c>
    </row>
    <row r="245" s="332" customFormat="1" ht="30" customHeight="1" spans="1:4">
      <c r="A245" s="359" t="s">
        <v>1699</v>
      </c>
      <c r="B245" s="350"/>
      <c r="C245" s="350"/>
      <c r="D245" s="352" t="s">
        <v>65</v>
      </c>
    </row>
    <row r="246" s="332" customFormat="1" ht="30" customHeight="1" spans="1:4">
      <c r="A246" s="359" t="s">
        <v>1700</v>
      </c>
      <c r="B246" s="350">
        <v>73</v>
      </c>
      <c r="C246" s="350">
        <v>18</v>
      </c>
      <c r="D246" s="352">
        <v>-0.753</v>
      </c>
    </row>
    <row r="247" s="332" customFormat="1" ht="30" customHeight="1" spans="1:4">
      <c r="A247" s="360" t="s">
        <v>1701</v>
      </c>
      <c r="B247" s="350">
        <v>0</v>
      </c>
      <c r="C247" s="350">
        <v>0</v>
      </c>
      <c r="D247" s="352" t="s">
        <v>65</v>
      </c>
    </row>
    <row r="248" s="332" customFormat="1" ht="30" customHeight="1" spans="1:4">
      <c r="A248" s="361" t="s">
        <v>1702</v>
      </c>
      <c r="B248" s="350">
        <v>0</v>
      </c>
      <c r="C248" s="350">
        <v>0</v>
      </c>
      <c r="D248" s="352" t="s">
        <v>65</v>
      </c>
    </row>
    <row r="249" s="332" customFormat="1" ht="30" customHeight="1" spans="1:4">
      <c r="A249" s="362" t="s">
        <v>1703</v>
      </c>
      <c r="B249" s="350"/>
      <c r="C249" s="350"/>
      <c r="D249" s="352" t="s">
        <v>65</v>
      </c>
    </row>
    <row r="250" s="332" customFormat="1" ht="30" customHeight="1" spans="1:4">
      <c r="A250" s="362" t="s">
        <v>1704</v>
      </c>
      <c r="B250" s="350"/>
      <c r="C250" s="350"/>
      <c r="D250" s="352" t="s">
        <v>65</v>
      </c>
    </row>
    <row r="251" s="332" customFormat="1" ht="30" customHeight="1" spans="1:4">
      <c r="A251" s="362" t="s">
        <v>1705</v>
      </c>
      <c r="B251" s="346"/>
      <c r="C251" s="346"/>
      <c r="D251" s="352" t="s">
        <v>65</v>
      </c>
    </row>
    <row r="252" s="332" customFormat="1" ht="30" customHeight="1" spans="1:4">
      <c r="A252" s="362" t="s">
        <v>1706</v>
      </c>
      <c r="B252" s="350"/>
      <c r="C252" s="350"/>
      <c r="D252" s="352" t="s">
        <v>65</v>
      </c>
    </row>
    <row r="253" s="332" customFormat="1" ht="30" customHeight="1" spans="1:4">
      <c r="A253" s="362" t="s">
        <v>1707</v>
      </c>
      <c r="B253" s="350"/>
      <c r="C253" s="350"/>
      <c r="D253" s="352" t="s">
        <v>65</v>
      </c>
    </row>
    <row r="254" s="332" customFormat="1" ht="30" customHeight="1" spans="1:4">
      <c r="A254" s="362" t="s">
        <v>1708</v>
      </c>
      <c r="B254" s="350"/>
      <c r="C254" s="350"/>
      <c r="D254" s="352" t="s">
        <v>65</v>
      </c>
    </row>
    <row r="255" s="332" customFormat="1" ht="30" customHeight="1" spans="1:4">
      <c r="A255" s="362" t="s">
        <v>1709</v>
      </c>
      <c r="B255" s="350"/>
      <c r="C255" s="350"/>
      <c r="D255" s="352" t="s">
        <v>65</v>
      </c>
    </row>
    <row r="256" s="332" customFormat="1" ht="30" customHeight="1" spans="1:4">
      <c r="A256" s="362" t="s">
        <v>1710</v>
      </c>
      <c r="B256" s="350"/>
      <c r="C256" s="350"/>
      <c r="D256" s="352" t="s">
        <v>65</v>
      </c>
    </row>
    <row r="257" s="332" customFormat="1" ht="30" customHeight="1" spans="1:4">
      <c r="A257" s="362" t="s">
        <v>1711</v>
      </c>
      <c r="B257" s="350"/>
      <c r="C257" s="350"/>
      <c r="D257" s="352" t="s">
        <v>65</v>
      </c>
    </row>
    <row r="258" s="332" customFormat="1" ht="30" customHeight="1" spans="1:4">
      <c r="A258" s="362" t="s">
        <v>1712</v>
      </c>
      <c r="B258" s="350"/>
      <c r="C258" s="350"/>
      <c r="D258" s="352" t="s">
        <v>65</v>
      </c>
    </row>
    <row r="259" s="332" customFormat="1" ht="30" customHeight="1" spans="1:4">
      <c r="A259" s="362" t="s">
        <v>1713</v>
      </c>
      <c r="B259" s="346"/>
      <c r="C259" s="346"/>
      <c r="D259" s="352" t="s">
        <v>65</v>
      </c>
    </row>
    <row r="260" s="332" customFormat="1" ht="30" customHeight="1" spans="1:4">
      <c r="A260" s="362" t="s">
        <v>1714</v>
      </c>
      <c r="B260" s="346"/>
      <c r="C260" s="346"/>
      <c r="D260" s="363" t="s">
        <v>65</v>
      </c>
    </row>
    <row r="261" s="332" customFormat="1" ht="30" customHeight="1" spans="1:4">
      <c r="A261" s="361" t="s">
        <v>1715</v>
      </c>
      <c r="B261" s="355">
        <v>0</v>
      </c>
      <c r="C261" s="355">
        <v>0</v>
      </c>
      <c r="D261" s="347" t="s">
        <v>65</v>
      </c>
    </row>
    <row r="262" s="332" customFormat="1" ht="30" customHeight="1" spans="1:4">
      <c r="A262" s="362" t="s">
        <v>1716</v>
      </c>
      <c r="B262" s="349"/>
      <c r="C262" s="350"/>
      <c r="D262" s="363" t="s">
        <v>65</v>
      </c>
    </row>
    <row r="263" s="332" customFormat="1" ht="30" customHeight="1" spans="1:4">
      <c r="A263" s="362" t="s">
        <v>1717</v>
      </c>
      <c r="B263" s="349"/>
      <c r="C263" s="350"/>
      <c r="D263" s="363" t="s">
        <v>65</v>
      </c>
    </row>
    <row r="264" s="332" customFormat="1" ht="30" customHeight="1" spans="1:4">
      <c r="A264" s="362" t="s">
        <v>1718</v>
      </c>
      <c r="B264" s="349"/>
      <c r="C264" s="350"/>
      <c r="D264" s="364" t="s">
        <v>65</v>
      </c>
    </row>
    <row r="265" s="332" customFormat="1" ht="30" customHeight="1" spans="1:4">
      <c r="A265" s="362" t="s">
        <v>1719</v>
      </c>
      <c r="B265" s="349"/>
      <c r="C265" s="350"/>
      <c r="D265" s="364" t="s">
        <v>65</v>
      </c>
    </row>
    <row r="266" s="332" customFormat="1" ht="30" customHeight="1" spans="1:4">
      <c r="A266" s="362" t="s">
        <v>1720</v>
      </c>
      <c r="B266" s="349"/>
      <c r="C266" s="350"/>
      <c r="D266" s="364" t="s">
        <v>65</v>
      </c>
    </row>
    <row r="267" s="332" customFormat="1" ht="30" customHeight="1" spans="1:4">
      <c r="A267" s="362" t="s">
        <v>1721</v>
      </c>
      <c r="B267" s="349"/>
      <c r="C267" s="350"/>
      <c r="D267" s="364" t="s">
        <v>65</v>
      </c>
    </row>
    <row r="268" ht="30" customHeight="1" spans="1:4">
      <c r="A268" s="365" t="s">
        <v>1722</v>
      </c>
      <c r="B268" s="355">
        <v>81212</v>
      </c>
      <c r="C268" s="346">
        <v>20196</v>
      </c>
      <c r="D268" s="363">
        <v>-0.751</v>
      </c>
    </row>
    <row r="269" ht="30" customHeight="1" spans="1:4">
      <c r="A269" s="366" t="s">
        <v>1723</v>
      </c>
      <c r="B269" s="355">
        <v>378</v>
      </c>
      <c r="C269" s="346">
        <v>222</v>
      </c>
      <c r="D269" s="363">
        <v>-0.413</v>
      </c>
    </row>
    <row r="270" ht="30" customHeight="1" spans="1:4">
      <c r="A270" s="366" t="s">
        <v>1724</v>
      </c>
      <c r="B270" s="349">
        <v>0</v>
      </c>
      <c r="C270" s="350">
        <v>0</v>
      </c>
      <c r="D270" s="363" t="s">
        <v>65</v>
      </c>
    </row>
    <row r="271" ht="30" customHeight="1" spans="1:4">
      <c r="A271" s="367" t="s">
        <v>1725</v>
      </c>
      <c r="B271" s="349"/>
      <c r="C271" s="350"/>
      <c r="D271" s="363" t="s">
        <v>65</v>
      </c>
    </row>
    <row r="272" ht="30" customHeight="1" spans="1:4">
      <c r="A272" s="367" t="s">
        <v>1726</v>
      </c>
      <c r="B272" s="349"/>
      <c r="C272" s="350"/>
      <c r="D272" s="363" t="s">
        <v>65</v>
      </c>
    </row>
    <row r="273" ht="30" customHeight="1" spans="1:4">
      <c r="A273" s="367" t="s">
        <v>1727</v>
      </c>
      <c r="B273" s="349"/>
      <c r="C273" s="350"/>
      <c r="D273" s="363" t="s">
        <v>65</v>
      </c>
    </row>
    <row r="274" ht="30" customHeight="1" spans="1:4">
      <c r="A274" s="367" t="s">
        <v>1728</v>
      </c>
      <c r="B274" s="349"/>
      <c r="C274" s="350"/>
      <c r="D274" s="363" t="s">
        <v>65</v>
      </c>
    </row>
    <row r="275" ht="30" customHeight="1" spans="1:4">
      <c r="A275" s="367" t="s">
        <v>1729</v>
      </c>
      <c r="B275" s="349"/>
      <c r="C275" s="350"/>
      <c r="D275" s="363" t="s">
        <v>65</v>
      </c>
    </row>
    <row r="276" ht="30" customHeight="1" spans="1:4">
      <c r="A276" s="367" t="s">
        <v>1730</v>
      </c>
      <c r="B276" s="349"/>
      <c r="C276" s="350"/>
      <c r="D276" s="363" t="s">
        <v>65</v>
      </c>
    </row>
    <row r="277" ht="30" customHeight="1" spans="1:4">
      <c r="A277" s="367" t="s">
        <v>1731</v>
      </c>
      <c r="B277" s="349"/>
      <c r="C277" s="350"/>
      <c r="D277" s="363" t="s">
        <v>65</v>
      </c>
    </row>
    <row r="278" ht="30" customHeight="1" spans="1:4">
      <c r="A278" s="367" t="s">
        <v>1732</v>
      </c>
      <c r="B278" s="349"/>
      <c r="C278" s="350"/>
      <c r="D278" s="363" t="s">
        <v>65</v>
      </c>
    </row>
    <row r="279" ht="30" customHeight="1" spans="1:4">
      <c r="A279" s="367" t="s">
        <v>1733</v>
      </c>
      <c r="B279" s="349"/>
      <c r="C279" s="350"/>
      <c r="D279" s="363" t="s">
        <v>65</v>
      </c>
    </row>
    <row r="280" ht="30" customHeight="1" spans="1:4">
      <c r="A280" s="367" t="s">
        <v>1734</v>
      </c>
      <c r="B280" s="349"/>
      <c r="C280" s="350"/>
      <c r="D280" s="363" t="s">
        <v>65</v>
      </c>
    </row>
    <row r="281" ht="30" customHeight="1" spans="1:4">
      <c r="A281" s="366" t="s">
        <v>1735</v>
      </c>
      <c r="B281" s="355">
        <v>378</v>
      </c>
      <c r="C281" s="346">
        <v>222</v>
      </c>
      <c r="D281" s="363">
        <v>-0.413</v>
      </c>
    </row>
    <row r="282" ht="30" customHeight="1" spans="1:4">
      <c r="A282" s="368" t="s">
        <v>1736</v>
      </c>
      <c r="B282" s="349">
        <v>378</v>
      </c>
      <c r="C282" s="350">
        <v>222</v>
      </c>
      <c r="D282" s="363">
        <v>-0.413</v>
      </c>
    </row>
    <row r="283" ht="30" customHeight="1" spans="1:4">
      <c r="A283" s="366" t="s">
        <v>1737</v>
      </c>
      <c r="B283" s="355">
        <v>0</v>
      </c>
      <c r="C283" s="350">
        <v>0</v>
      </c>
      <c r="D283" s="363" t="s">
        <v>65</v>
      </c>
    </row>
    <row r="284" ht="30" customHeight="1" spans="1:4">
      <c r="A284" s="368" t="s">
        <v>1738</v>
      </c>
      <c r="B284" s="349"/>
      <c r="C284" s="350"/>
      <c r="D284" s="363" t="s">
        <v>65</v>
      </c>
    </row>
    <row r="285" ht="30" customHeight="1" spans="1:4">
      <c r="A285" s="366" t="s">
        <v>1739</v>
      </c>
      <c r="B285" s="349">
        <v>0</v>
      </c>
      <c r="C285" s="350">
        <v>0</v>
      </c>
      <c r="D285" s="363" t="s">
        <v>65</v>
      </c>
    </row>
    <row r="286" ht="30" customHeight="1" spans="1:4">
      <c r="A286" s="368" t="s">
        <v>1740</v>
      </c>
      <c r="B286" s="349"/>
      <c r="C286" s="350"/>
      <c r="D286" s="363" t="s">
        <v>65</v>
      </c>
    </row>
    <row r="287" ht="30" customHeight="1" spans="1:4">
      <c r="A287" s="360" t="s">
        <v>189</v>
      </c>
      <c r="B287" s="355">
        <v>12500</v>
      </c>
      <c r="C287" s="346">
        <v>18000</v>
      </c>
      <c r="D287" s="363">
        <v>0.44</v>
      </c>
    </row>
    <row r="288" ht="30" customHeight="1" spans="1:4">
      <c r="A288" s="366" t="s">
        <v>1741</v>
      </c>
      <c r="B288" s="355">
        <v>12500</v>
      </c>
      <c r="C288" s="346">
        <v>18000</v>
      </c>
      <c r="D288" s="363">
        <v>0.44</v>
      </c>
    </row>
    <row r="289" ht="30" customHeight="1" spans="1:4">
      <c r="A289" s="359" t="s">
        <v>1742</v>
      </c>
      <c r="B289" s="349"/>
      <c r="C289" s="350"/>
      <c r="D289" s="363" t="s">
        <v>65</v>
      </c>
    </row>
    <row r="290" ht="30" customHeight="1" spans="1:4">
      <c r="A290" s="359" t="s">
        <v>1743</v>
      </c>
      <c r="B290" s="349"/>
      <c r="C290" s="350"/>
      <c r="D290" s="363" t="s">
        <v>65</v>
      </c>
    </row>
    <row r="291" ht="30" customHeight="1" spans="1:4">
      <c r="A291" s="359" t="s">
        <v>1744</v>
      </c>
      <c r="B291" s="349"/>
      <c r="C291" s="350"/>
      <c r="D291" s="363" t="s">
        <v>65</v>
      </c>
    </row>
    <row r="292" ht="30" customHeight="1" spans="1:4">
      <c r="A292" s="359" t="s">
        <v>1745</v>
      </c>
      <c r="B292" s="349"/>
      <c r="C292" s="350"/>
      <c r="D292" s="363" t="s">
        <v>65</v>
      </c>
    </row>
    <row r="293" ht="30" customHeight="1" spans="1:4">
      <c r="A293" s="359" t="s">
        <v>1746</v>
      </c>
      <c r="B293" s="349"/>
      <c r="C293" s="350"/>
      <c r="D293" s="363" t="s">
        <v>65</v>
      </c>
    </row>
    <row r="294" ht="30" customHeight="1" spans="1:4">
      <c r="A294" s="359" t="s">
        <v>1747</v>
      </c>
      <c r="B294" s="349"/>
      <c r="C294" s="350"/>
      <c r="D294" s="363" t="s">
        <v>65</v>
      </c>
    </row>
    <row r="295" ht="30" customHeight="1" spans="1:4">
      <c r="A295" s="359" t="s">
        <v>1748</v>
      </c>
      <c r="B295" s="349"/>
      <c r="C295" s="350"/>
      <c r="D295" s="363" t="s">
        <v>65</v>
      </c>
    </row>
    <row r="296" ht="30" customHeight="1" spans="1:4">
      <c r="A296" s="359" t="s">
        <v>1749</v>
      </c>
      <c r="B296" s="349"/>
      <c r="C296" s="350"/>
      <c r="D296" s="363" t="s">
        <v>65</v>
      </c>
    </row>
    <row r="297" ht="30" customHeight="1" spans="1:4">
      <c r="A297" s="359" t="s">
        <v>1750</v>
      </c>
      <c r="B297" s="349"/>
      <c r="C297" s="350"/>
      <c r="D297" s="363" t="s">
        <v>65</v>
      </c>
    </row>
    <row r="298" ht="30" customHeight="1" spans="1:4">
      <c r="A298" s="359" t="s">
        <v>1751</v>
      </c>
      <c r="B298" s="349"/>
      <c r="C298" s="350"/>
      <c r="D298" s="363" t="s">
        <v>65</v>
      </c>
    </row>
    <row r="299" ht="30" customHeight="1" spans="1:4">
      <c r="A299" s="359" t="s">
        <v>1752</v>
      </c>
      <c r="B299" s="349"/>
      <c r="C299" s="350"/>
      <c r="D299" s="363" t="s">
        <v>65</v>
      </c>
    </row>
    <row r="300" ht="30" customHeight="1" spans="1:4">
      <c r="A300" s="359" t="s">
        <v>1753</v>
      </c>
      <c r="B300" s="349"/>
      <c r="C300" s="350"/>
      <c r="D300" s="363" t="s">
        <v>65</v>
      </c>
    </row>
    <row r="301" ht="30" customHeight="1" spans="1:4">
      <c r="A301" s="359" t="s">
        <v>1754</v>
      </c>
      <c r="B301" s="349"/>
      <c r="C301" s="350"/>
      <c r="D301" s="363" t="s">
        <v>65</v>
      </c>
    </row>
    <row r="302" ht="30" customHeight="1" spans="1:4">
      <c r="A302" s="359" t="s">
        <v>1755</v>
      </c>
      <c r="B302" s="349"/>
      <c r="C302" s="350"/>
      <c r="D302" s="363" t="s">
        <v>65</v>
      </c>
    </row>
    <row r="303" ht="30" customHeight="1" spans="1:4">
      <c r="A303" s="359" t="s">
        <v>1756</v>
      </c>
      <c r="B303" s="349"/>
      <c r="C303" s="350"/>
      <c r="D303" s="363" t="s">
        <v>65</v>
      </c>
    </row>
    <row r="304" ht="30" customHeight="1" spans="1:4">
      <c r="A304" s="362" t="s">
        <v>1757</v>
      </c>
      <c r="B304" s="349">
        <v>12000</v>
      </c>
      <c r="C304" s="350">
        <v>16200</v>
      </c>
      <c r="D304" s="364">
        <v>0.35</v>
      </c>
    </row>
    <row r="305" ht="30" customHeight="1" spans="1:4">
      <c r="A305" s="362" t="s">
        <v>1758</v>
      </c>
      <c r="B305" s="349">
        <v>500</v>
      </c>
      <c r="C305" s="350">
        <v>1800</v>
      </c>
      <c r="D305" s="364">
        <v>2.6</v>
      </c>
    </row>
    <row r="306" ht="30" customHeight="1" spans="1:4">
      <c r="A306" s="366" t="s">
        <v>1759</v>
      </c>
      <c r="B306" s="349">
        <v>0</v>
      </c>
      <c r="C306" s="350">
        <v>0</v>
      </c>
      <c r="D306" s="363" t="s">
        <v>65</v>
      </c>
    </row>
    <row r="307" ht="30" customHeight="1" spans="1:4">
      <c r="A307" s="359" t="s">
        <v>1760</v>
      </c>
      <c r="B307" s="349"/>
      <c r="C307" s="350"/>
      <c r="D307" s="363" t="s">
        <v>65</v>
      </c>
    </row>
    <row r="308" ht="30" customHeight="1" spans="1:4">
      <c r="A308" s="365" t="s">
        <v>1761</v>
      </c>
      <c r="B308" s="355">
        <v>94090</v>
      </c>
      <c r="C308" s="346">
        <v>38418</v>
      </c>
      <c r="D308" s="363">
        <v>-0.592</v>
      </c>
    </row>
  </sheetData>
  <mergeCells count="1">
    <mergeCell ref="A1:D1"/>
  </mergeCells>
  <conditionalFormatting sqref="A247">
    <cfRule type="expression" dxfId="1" priority="4" stopIfTrue="1">
      <formula>"len($A:$A)=3"</formula>
    </cfRule>
  </conditionalFormatting>
  <conditionalFormatting sqref="A287">
    <cfRule type="expression" dxfId="1" priority="7" stopIfTrue="1">
      <formula>"len($A:$A)=3"</formula>
    </cfRule>
  </conditionalFormatting>
  <conditionalFormatting sqref="A288">
    <cfRule type="expression" dxfId="1" priority="6" stopIfTrue="1">
      <formula>"len($A:$A)=3"</formula>
    </cfRule>
    <cfRule type="expression" dxfId="1" priority="5" stopIfTrue="1">
      <formula>"len($A:$A)=3"</formula>
    </cfRule>
  </conditionalFormatting>
  <conditionalFormatting sqref="A306">
    <cfRule type="expression" dxfId="1" priority="2" stopIfTrue="1">
      <formula>"len($A:$A)=3"</formula>
    </cfRule>
    <cfRule type="expression" dxfId="1" priority="1" stopIfTrue="1">
      <formula>"len($A:$A)=3"</formula>
    </cfRule>
  </conditionalFormatting>
  <conditionalFormatting sqref="A271:A280">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D15"/>
  <sheetViews>
    <sheetView showGridLines="0" showZeros="0" view="pageBreakPreview" zoomScaleNormal="100" workbookViewId="0">
      <selection activeCell="A1" sqref="A1:D1"/>
    </sheetView>
  </sheetViews>
  <sheetFormatPr defaultColWidth="9" defaultRowHeight="13.5" outlineLevelCol="3"/>
  <cols>
    <col min="1" max="1" width="52.1333333333333" style="319" customWidth="1"/>
    <col min="2" max="4" width="20.6333333333333" customWidth="1"/>
  </cols>
  <sheetData>
    <row r="1" s="318" customFormat="1" ht="45" customHeight="1" spans="1:4">
      <c r="A1" s="320" t="s">
        <v>18</v>
      </c>
      <c r="B1" s="320"/>
      <c r="C1" s="320"/>
      <c r="D1" s="320"/>
    </row>
    <row r="2" ht="20.1" customHeight="1" spans="1:4">
      <c r="A2" s="321"/>
      <c r="B2" s="322"/>
      <c r="C2" s="323"/>
      <c r="D2" s="323" t="s">
        <v>44</v>
      </c>
    </row>
    <row r="3" ht="45" customHeight="1" spans="1:4">
      <c r="A3" s="225" t="s">
        <v>1351</v>
      </c>
      <c r="B3" s="234" t="s">
        <v>192</v>
      </c>
      <c r="C3" s="234" t="s">
        <v>47</v>
      </c>
      <c r="D3" s="234" t="s">
        <v>195</v>
      </c>
    </row>
    <row r="4" ht="36" customHeight="1" spans="1:4">
      <c r="A4" s="324" t="s">
        <v>1763</v>
      </c>
      <c r="B4" s="325"/>
      <c r="C4" s="325"/>
      <c r="D4" s="326"/>
    </row>
    <row r="5" ht="36" customHeight="1" spans="1:4">
      <c r="A5" s="324" t="s">
        <v>1764</v>
      </c>
      <c r="B5" s="325"/>
      <c r="C5" s="325"/>
      <c r="D5" s="326"/>
    </row>
    <row r="6" ht="36" customHeight="1" spans="1:4">
      <c r="A6" s="324" t="s">
        <v>1765</v>
      </c>
      <c r="B6" s="325"/>
      <c r="C6" s="325"/>
      <c r="D6" s="326"/>
    </row>
    <row r="7" ht="36" customHeight="1" spans="1:4">
      <c r="A7" s="327" t="s">
        <v>1766</v>
      </c>
      <c r="B7" s="325"/>
      <c r="C7" s="325"/>
      <c r="D7" s="326"/>
    </row>
    <row r="8" ht="36" customHeight="1" spans="1:4">
      <c r="A8" s="324" t="s">
        <v>1767</v>
      </c>
      <c r="B8" s="325"/>
      <c r="C8" s="325"/>
      <c r="D8" s="326"/>
    </row>
    <row r="9" ht="36" customHeight="1" spans="1:4">
      <c r="A9" s="324" t="s">
        <v>1768</v>
      </c>
      <c r="B9" s="325"/>
      <c r="C9" s="325"/>
      <c r="D9" s="326"/>
    </row>
    <row r="10" ht="36" customHeight="1" spans="1:4">
      <c r="A10" s="327" t="s">
        <v>1769</v>
      </c>
      <c r="B10" s="325"/>
      <c r="C10" s="325"/>
      <c r="D10" s="326"/>
    </row>
    <row r="11" ht="36" customHeight="1" spans="1:4">
      <c r="A11" s="324" t="s">
        <v>1770</v>
      </c>
      <c r="B11" s="325"/>
      <c r="C11" s="328">
        <v>2</v>
      </c>
      <c r="D11" s="149">
        <v>1</v>
      </c>
    </row>
    <row r="12" ht="36" customHeight="1" spans="1:4">
      <c r="A12" s="327" t="s">
        <v>1771</v>
      </c>
      <c r="B12" s="325"/>
      <c r="C12" s="328"/>
      <c r="D12" s="149"/>
    </row>
    <row r="13" ht="36" customHeight="1" spans="1:4">
      <c r="A13" s="327" t="s">
        <v>1772</v>
      </c>
      <c r="B13" s="325"/>
      <c r="C13" s="328"/>
      <c r="D13" s="149"/>
    </row>
    <row r="14" ht="36" customHeight="1" spans="1:4">
      <c r="A14" s="327" t="s">
        <v>1773</v>
      </c>
      <c r="B14" s="325"/>
      <c r="C14" s="328"/>
      <c r="D14" s="149"/>
    </row>
    <row r="15" ht="36" customHeight="1" spans="1:4">
      <c r="A15" s="329" t="s">
        <v>180</v>
      </c>
      <c r="B15" s="330">
        <f>SUM(B4:B14)</f>
        <v>0</v>
      </c>
      <c r="C15" s="331">
        <v>2</v>
      </c>
      <c r="D15" s="111">
        <v>1</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B16"/>
  <sheetViews>
    <sheetView workbookViewId="0">
      <selection activeCell="A1" sqref="A1:B12"/>
    </sheetView>
  </sheetViews>
  <sheetFormatPr defaultColWidth="9" defaultRowHeight="14.25" outlineLevelCol="1"/>
  <cols>
    <col min="1" max="1" width="62.3833333333333" style="83" customWidth="1"/>
    <col min="2" max="2" width="40.75" style="84" customWidth="1"/>
    <col min="3" max="237" width="9" style="83"/>
    <col min="238" max="238" width="41.6333333333333" style="83" customWidth="1"/>
    <col min="239" max="240" width="14.5" style="83" customWidth="1"/>
    <col min="241" max="241" width="13.8833333333333" style="83" customWidth="1"/>
    <col min="242" max="244" width="9" style="83"/>
    <col min="245" max="246" width="10.5" style="83" customWidth="1"/>
    <col min="247" max="16384" width="9" style="83"/>
  </cols>
  <sheetData>
    <row r="1" s="83" customFormat="1" ht="45" customHeight="1" spans="1:2">
      <c r="A1" s="85" t="s">
        <v>19</v>
      </c>
      <c r="B1" s="86"/>
    </row>
    <row r="2" s="83" customFormat="1" ht="20.1" customHeight="1" spans="1:2">
      <c r="A2" s="87"/>
      <c r="B2" s="88"/>
    </row>
    <row r="3" s="83" customFormat="1" ht="45" customHeight="1" spans="1:2">
      <c r="A3" s="89" t="s">
        <v>1774</v>
      </c>
      <c r="B3" s="90"/>
    </row>
    <row r="4" s="83" customFormat="1" ht="36" customHeight="1" spans="1:2">
      <c r="A4" s="91"/>
      <c r="B4" s="92"/>
    </row>
    <row r="5" s="83" customFormat="1" ht="36" customHeight="1" spans="1:2">
      <c r="A5" s="91"/>
      <c r="B5" s="92"/>
    </row>
    <row r="6" s="83" customFormat="1" ht="36" customHeight="1" spans="1:2">
      <c r="A6" s="91"/>
      <c r="B6" s="92"/>
    </row>
    <row r="7" s="83" customFormat="1" ht="36" customHeight="1" spans="1:2">
      <c r="A7" s="91"/>
      <c r="B7" s="92"/>
    </row>
    <row r="8" s="83" customFormat="1" ht="36" customHeight="1" spans="1:2">
      <c r="A8" s="91"/>
      <c r="B8" s="92"/>
    </row>
    <row r="9" s="83" customFormat="1" ht="36" customHeight="1" spans="1:2">
      <c r="A9" s="91"/>
      <c r="B9" s="92"/>
    </row>
    <row r="10" s="83" customFormat="1" ht="36" customHeight="1" spans="1:2">
      <c r="A10" s="91"/>
      <c r="B10" s="92"/>
    </row>
    <row r="11" s="83" customFormat="1" ht="36" customHeight="1" spans="1:2">
      <c r="A11" s="91"/>
      <c r="B11" s="92"/>
    </row>
    <row r="12" s="83" customFormat="1" ht="36" customHeight="1" spans="1:2">
      <c r="A12" s="93"/>
      <c r="B12" s="94"/>
    </row>
    <row r="13" s="83" customFormat="1" spans="2:2">
      <c r="B13" s="95"/>
    </row>
    <row r="14" s="83" customFormat="1" spans="2:2">
      <c r="B14" s="95"/>
    </row>
    <row r="15" s="83" customFormat="1" spans="2:2">
      <c r="B15" s="95"/>
    </row>
    <row r="16" s="83" customFormat="1" spans="2:2">
      <c r="B16" s="95"/>
    </row>
  </sheetData>
  <mergeCells count="2">
    <mergeCell ref="A1:B1"/>
    <mergeCell ref="A3:B1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D33"/>
  <sheetViews>
    <sheetView showGridLines="0" showZeros="0" view="pageBreakPreview" zoomScaleNormal="100" workbookViewId="0">
      <selection activeCell="A3" sqref="$A3:$XFD3"/>
    </sheetView>
  </sheetViews>
  <sheetFormatPr defaultColWidth="9" defaultRowHeight="14.25" outlineLevelCol="3"/>
  <cols>
    <col min="1" max="1" width="50.775" style="305" customWidth="1"/>
    <col min="2" max="3" width="20.6333333333333" style="306" customWidth="1"/>
    <col min="4" max="4" width="20.6333333333333" style="305" customWidth="1"/>
    <col min="5" max="5" width="13.775" style="305"/>
    <col min="6" max="16384" width="9" style="305"/>
  </cols>
  <sheetData>
    <row r="1" ht="45" customHeight="1" spans="1:4">
      <c r="A1" s="228" t="s">
        <v>20</v>
      </c>
      <c r="B1" s="229"/>
      <c r="C1" s="229"/>
      <c r="D1" s="228"/>
    </row>
    <row r="2" ht="20.1" customHeight="1" spans="1:4">
      <c r="A2" s="307"/>
      <c r="B2" s="308"/>
      <c r="C2" s="309"/>
      <c r="D2" s="310" t="s">
        <v>44</v>
      </c>
    </row>
    <row r="3" ht="45" customHeight="1" spans="1:4">
      <c r="A3" s="311" t="s">
        <v>1775</v>
      </c>
      <c r="B3" s="107" t="s">
        <v>46</v>
      </c>
      <c r="C3" s="107" t="s">
        <v>47</v>
      </c>
      <c r="D3" s="107" t="s">
        <v>48</v>
      </c>
    </row>
    <row r="4" ht="36" customHeight="1" spans="1:4">
      <c r="A4" s="238" t="s">
        <v>1776</v>
      </c>
      <c r="B4" s="302">
        <v>161</v>
      </c>
      <c r="C4" s="302">
        <v>170</v>
      </c>
      <c r="D4" s="111">
        <v>0.056</v>
      </c>
    </row>
    <row r="5" ht="36" customHeight="1" spans="1:4">
      <c r="A5" s="266" t="s">
        <v>1777</v>
      </c>
      <c r="B5" s="312"/>
      <c r="C5" s="312"/>
      <c r="D5" s="149" t="s">
        <v>65</v>
      </c>
    </row>
    <row r="6" ht="36" customHeight="1" spans="1:4">
      <c r="A6" s="266" t="s">
        <v>1778</v>
      </c>
      <c r="B6" s="303">
        <v>161</v>
      </c>
      <c r="C6" s="303">
        <v>170</v>
      </c>
      <c r="D6" s="149">
        <v>0.056</v>
      </c>
    </row>
    <row r="7" ht="36" customHeight="1" spans="1:4">
      <c r="A7" s="238" t="s">
        <v>1779</v>
      </c>
      <c r="B7" s="312"/>
      <c r="C7" s="313"/>
      <c r="D7" s="149" t="s">
        <v>65</v>
      </c>
    </row>
    <row r="8" ht="36" customHeight="1" spans="1:4">
      <c r="A8" s="273" t="s">
        <v>1780</v>
      </c>
      <c r="B8" s="314"/>
      <c r="C8" s="313"/>
      <c r="D8" s="149" t="s">
        <v>65</v>
      </c>
    </row>
    <row r="9" ht="36" customHeight="1" spans="1:4">
      <c r="A9" s="273" t="s">
        <v>1781</v>
      </c>
      <c r="B9" s="312"/>
      <c r="C9" s="313"/>
      <c r="D9" s="149" t="s">
        <v>65</v>
      </c>
    </row>
    <row r="10" ht="36" customHeight="1" spans="1:4">
      <c r="A10" s="238" t="s">
        <v>1782</v>
      </c>
      <c r="B10" s="312"/>
      <c r="C10" s="313"/>
      <c r="D10" s="149" t="s">
        <v>65</v>
      </c>
    </row>
    <row r="11" ht="36" customHeight="1" spans="1:4">
      <c r="A11" s="273" t="s">
        <v>1783</v>
      </c>
      <c r="B11" s="312"/>
      <c r="C11" s="313"/>
      <c r="D11" s="149" t="s">
        <v>65</v>
      </c>
    </row>
    <row r="12" ht="36" customHeight="1" spans="1:4">
      <c r="A12" s="238" t="s">
        <v>1784</v>
      </c>
      <c r="B12" s="315"/>
      <c r="C12" s="312"/>
      <c r="D12" s="149" t="s">
        <v>65</v>
      </c>
    </row>
    <row r="13" ht="36" customHeight="1" spans="1:4">
      <c r="A13" s="273" t="s">
        <v>1785</v>
      </c>
      <c r="B13" s="315"/>
      <c r="C13" s="313"/>
      <c r="D13" s="149" t="s">
        <v>65</v>
      </c>
    </row>
    <row r="14" ht="36" customHeight="1" spans="1:4">
      <c r="A14" s="238" t="s">
        <v>1786</v>
      </c>
      <c r="B14" s="315"/>
      <c r="C14" s="316"/>
      <c r="D14" s="149" t="s">
        <v>65</v>
      </c>
    </row>
    <row r="15" ht="36" customHeight="1" spans="1:4">
      <c r="A15" s="279" t="s">
        <v>1787</v>
      </c>
      <c r="B15" s="302">
        <v>161</v>
      </c>
      <c r="C15" s="302">
        <v>170</v>
      </c>
      <c r="D15" s="111">
        <v>0.056</v>
      </c>
    </row>
    <row r="16" ht="36" customHeight="1" spans="1:4">
      <c r="A16" s="281" t="s">
        <v>76</v>
      </c>
      <c r="B16" s="302">
        <v>6</v>
      </c>
      <c r="C16" s="302">
        <v>6</v>
      </c>
      <c r="D16" s="111">
        <v>0</v>
      </c>
    </row>
    <row r="17" ht="36" customHeight="1" spans="1:4">
      <c r="A17" s="283" t="s">
        <v>1788</v>
      </c>
      <c r="B17" s="303">
        <v>6</v>
      </c>
      <c r="C17" s="303">
        <v>6</v>
      </c>
      <c r="D17" s="149">
        <v>0</v>
      </c>
    </row>
    <row r="18" ht="36" customHeight="1" spans="1:4">
      <c r="A18" s="283" t="s">
        <v>1487</v>
      </c>
      <c r="B18" s="315"/>
      <c r="C18" s="316"/>
      <c r="D18" s="149" t="s">
        <v>65</v>
      </c>
    </row>
    <row r="19" ht="36" customHeight="1" spans="1:4">
      <c r="A19" s="283" t="s">
        <v>121</v>
      </c>
      <c r="B19" s="312"/>
      <c r="C19" s="316"/>
      <c r="D19" s="149" t="s">
        <v>65</v>
      </c>
    </row>
    <row r="20" ht="36" customHeight="1" spans="1:4">
      <c r="A20" s="279" t="s">
        <v>128</v>
      </c>
      <c r="B20" s="302">
        <v>167</v>
      </c>
      <c r="C20" s="302">
        <v>176</v>
      </c>
      <c r="D20" s="111">
        <v>0.054</v>
      </c>
    </row>
    <row r="21" spans="2:2">
      <c r="B21" s="317"/>
    </row>
    <row r="22" spans="2:3">
      <c r="B22" s="317"/>
      <c r="C22" s="317"/>
    </row>
    <row r="23" spans="2:2">
      <c r="B23" s="317"/>
    </row>
    <row r="24" spans="2:3">
      <c r="B24" s="317"/>
      <c r="C24" s="317"/>
    </row>
    <row r="25" spans="2:2">
      <c r="B25" s="317"/>
    </row>
    <row r="26" spans="2:2">
      <c r="B26" s="317"/>
    </row>
    <row r="27" spans="2:3">
      <c r="B27" s="317"/>
      <c r="C27" s="317"/>
    </row>
    <row r="28" spans="2:2">
      <c r="B28" s="317"/>
    </row>
    <row r="29" spans="2:2">
      <c r="B29" s="317"/>
    </row>
    <row r="30" spans="2:2">
      <c r="B30" s="317"/>
    </row>
    <row r="31" spans="2:2">
      <c r="B31" s="317"/>
    </row>
    <row r="32" spans="2:3">
      <c r="B32" s="317"/>
      <c r="C32" s="317"/>
    </row>
    <row r="33" spans="2:2">
      <c r="B33" s="317"/>
    </row>
  </sheetData>
  <mergeCells count="1">
    <mergeCell ref="A1:D1"/>
  </mergeCells>
  <conditionalFormatting sqref="E3:E20">
    <cfRule type="cellIs" dxfId="4" priority="2" stopIfTrue="1" operator="lessThanOrEqual">
      <formula>-1</formula>
    </cfRule>
  </conditionalFormatting>
  <conditionalFormatting sqref="E4:E6">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D36"/>
  <sheetViews>
    <sheetView showGridLines="0" showZeros="0" view="pageBreakPreview" zoomScaleNormal="100" workbookViewId="0">
      <selection activeCell="A3" sqref="$A3:$XFD3"/>
    </sheetView>
  </sheetViews>
  <sheetFormatPr defaultColWidth="9" defaultRowHeight="14.25" outlineLevelCol="3"/>
  <cols>
    <col min="1" max="1" width="50.775" style="254" customWidth="1"/>
    <col min="2" max="2" width="20.6333333333333" style="255" customWidth="1"/>
    <col min="3" max="3" width="20.6333333333333" style="288" customWidth="1"/>
    <col min="4" max="4" width="20.6333333333333" style="255" customWidth="1"/>
    <col min="5" max="16384" width="9" style="254"/>
  </cols>
  <sheetData>
    <row r="1" ht="45" customHeight="1" spans="1:4">
      <c r="A1" s="289" t="s">
        <v>21</v>
      </c>
      <c r="B1" s="290"/>
      <c r="C1" s="290"/>
      <c r="D1" s="290"/>
    </row>
    <row r="2" ht="20.1" customHeight="1" spans="1:4">
      <c r="A2" s="291"/>
      <c r="B2" s="292"/>
      <c r="C2" s="292"/>
      <c r="D2" s="293" t="s">
        <v>44</v>
      </c>
    </row>
    <row r="3" ht="45" customHeight="1" spans="1:4">
      <c r="A3" s="294" t="s">
        <v>45</v>
      </c>
      <c r="B3" s="234" t="s">
        <v>46</v>
      </c>
      <c r="C3" s="234" t="s">
        <v>47</v>
      </c>
      <c r="D3" s="234" t="s">
        <v>48</v>
      </c>
    </row>
    <row r="4" ht="35.1" customHeight="1" spans="1:4">
      <c r="A4" s="235" t="s">
        <v>145</v>
      </c>
      <c r="B4" s="295"/>
      <c r="C4" s="296"/>
      <c r="D4" s="111" t="s">
        <v>65</v>
      </c>
    </row>
    <row r="5" ht="35.1" customHeight="1" spans="1:4">
      <c r="A5" s="235" t="s">
        <v>1789</v>
      </c>
      <c r="B5" s="296">
        <v>35</v>
      </c>
      <c r="C5" s="296">
        <v>106</v>
      </c>
      <c r="D5" s="297">
        <v>2.029</v>
      </c>
    </row>
    <row r="6" ht="35.1" customHeight="1" spans="1:4">
      <c r="A6" s="238" t="s">
        <v>1790</v>
      </c>
      <c r="B6" s="296">
        <v>35</v>
      </c>
      <c r="C6" s="296">
        <v>106</v>
      </c>
      <c r="D6" s="297">
        <v>2.029</v>
      </c>
    </row>
    <row r="7" ht="35.1" customHeight="1" spans="1:4">
      <c r="A7" s="240" t="s">
        <v>1791</v>
      </c>
      <c r="B7" s="298">
        <v>6</v>
      </c>
      <c r="C7" s="298">
        <v>6</v>
      </c>
      <c r="D7" s="276">
        <v>0</v>
      </c>
    </row>
    <row r="8" ht="35.1" customHeight="1" spans="1:4">
      <c r="A8" s="240" t="s">
        <v>1792</v>
      </c>
      <c r="B8" s="299"/>
      <c r="C8" s="299"/>
      <c r="D8" s="276" t="s">
        <v>65</v>
      </c>
    </row>
    <row r="9" ht="35.1" customHeight="1" spans="1:4">
      <c r="A9" s="240" t="s">
        <v>1793</v>
      </c>
      <c r="B9" s="298">
        <v>29</v>
      </c>
      <c r="C9" s="298">
        <v>100</v>
      </c>
      <c r="D9" s="270">
        <v>2.448</v>
      </c>
    </row>
    <row r="10" ht="35.1" customHeight="1" spans="1:4">
      <c r="A10" s="238" t="s">
        <v>1794</v>
      </c>
      <c r="B10" s="299"/>
      <c r="C10" s="298"/>
      <c r="D10" s="276" t="s">
        <v>65</v>
      </c>
    </row>
    <row r="11" ht="35.1" customHeight="1" spans="1:4">
      <c r="A11" s="240" t="s">
        <v>1795</v>
      </c>
      <c r="B11" s="300"/>
      <c r="C11" s="300"/>
      <c r="D11" s="297" t="s">
        <v>65</v>
      </c>
    </row>
    <row r="12" ht="35.1" customHeight="1" spans="1:4">
      <c r="A12" s="240" t="s">
        <v>1796</v>
      </c>
      <c r="B12" s="299"/>
      <c r="C12" s="299"/>
      <c r="D12" s="276" t="s">
        <v>65</v>
      </c>
    </row>
    <row r="13" ht="35.1" customHeight="1" spans="1:4">
      <c r="A13" s="238" t="s">
        <v>1797</v>
      </c>
      <c r="B13" s="299"/>
      <c r="C13" s="299"/>
      <c r="D13" s="276" t="s">
        <v>65</v>
      </c>
    </row>
    <row r="14" ht="35.1" customHeight="1" spans="1:4">
      <c r="A14" s="240" t="s">
        <v>1798</v>
      </c>
      <c r="B14" s="301"/>
      <c r="C14" s="301"/>
      <c r="D14" s="270" t="s">
        <v>65</v>
      </c>
    </row>
    <row r="15" ht="35.1" customHeight="1" spans="1:4">
      <c r="A15" s="238" t="s">
        <v>1799</v>
      </c>
      <c r="B15" s="301"/>
      <c r="C15" s="301"/>
      <c r="D15" s="270" t="s">
        <v>65</v>
      </c>
    </row>
    <row r="16" ht="35.1" customHeight="1" spans="1:4">
      <c r="A16" s="240" t="s">
        <v>1800</v>
      </c>
      <c r="B16" s="299"/>
      <c r="C16" s="299"/>
      <c r="D16" s="276" t="s">
        <v>65</v>
      </c>
    </row>
    <row r="17" s="287" customFormat="1" ht="35.1" customHeight="1" spans="1:4">
      <c r="A17" s="244" t="s">
        <v>1801</v>
      </c>
      <c r="B17" s="302">
        <v>35</v>
      </c>
      <c r="C17" s="302">
        <v>106</v>
      </c>
      <c r="D17" s="297">
        <v>2.029</v>
      </c>
    </row>
    <row r="18" ht="35.1" customHeight="1" spans="1:4">
      <c r="A18" s="245" t="s">
        <v>1723</v>
      </c>
      <c r="B18" s="302">
        <v>132</v>
      </c>
      <c r="C18" s="302">
        <v>70</v>
      </c>
      <c r="D18" s="297">
        <v>-0.47</v>
      </c>
    </row>
    <row r="19" ht="35.1" customHeight="1" spans="1:4">
      <c r="A19" s="247" t="s">
        <v>1802</v>
      </c>
      <c r="B19" s="300"/>
      <c r="C19" s="300"/>
      <c r="D19" s="297" t="s">
        <v>65</v>
      </c>
    </row>
    <row r="20" ht="35.1" customHeight="1" spans="1:4">
      <c r="A20" s="247" t="s">
        <v>1803</v>
      </c>
      <c r="B20" s="299"/>
      <c r="C20" s="299"/>
      <c r="D20" s="276" t="s">
        <v>65</v>
      </c>
    </row>
    <row r="21" ht="35.1" customHeight="1" spans="1:4">
      <c r="A21" s="247" t="s">
        <v>1804</v>
      </c>
      <c r="B21" s="303">
        <v>132</v>
      </c>
      <c r="C21" s="303">
        <v>70</v>
      </c>
      <c r="D21" s="276">
        <v>-0.47</v>
      </c>
    </row>
    <row r="22" ht="35.1" customHeight="1" spans="1:4">
      <c r="A22" s="247" t="s">
        <v>1805</v>
      </c>
      <c r="B22" s="303"/>
      <c r="C22" s="299"/>
      <c r="D22" s="276" t="s">
        <v>65</v>
      </c>
    </row>
    <row r="23" ht="35.1" customHeight="1" spans="1:4">
      <c r="A23" s="251" t="s">
        <v>191</v>
      </c>
      <c r="B23" s="302">
        <v>167</v>
      </c>
      <c r="C23" s="302">
        <v>176</v>
      </c>
      <c r="D23" s="297">
        <v>0.054</v>
      </c>
    </row>
    <row r="24" spans="2:2">
      <c r="B24" s="285"/>
    </row>
    <row r="25" spans="2:3">
      <c r="B25" s="285"/>
      <c r="C25" s="304"/>
    </row>
    <row r="26" spans="2:2">
      <c r="B26" s="285"/>
    </row>
    <row r="27" spans="2:3">
      <c r="B27" s="285"/>
      <c r="C27" s="304"/>
    </row>
    <row r="28" spans="2:2">
      <c r="B28" s="285"/>
    </row>
    <row r="29" spans="2:2">
      <c r="B29" s="285"/>
    </row>
    <row r="30" spans="2:3">
      <c r="B30" s="285"/>
      <c r="C30" s="304"/>
    </row>
    <row r="31" spans="2:2">
      <c r="B31" s="285"/>
    </row>
    <row r="32" spans="2:2">
      <c r="B32" s="285"/>
    </row>
    <row r="33" spans="2:2">
      <c r="B33" s="285"/>
    </row>
    <row r="34" spans="2:2">
      <c r="B34" s="285"/>
    </row>
    <row r="35" spans="2:3">
      <c r="B35" s="285"/>
      <c r="C35" s="304"/>
    </row>
    <row r="36" spans="2:2">
      <c r="B36" s="285"/>
    </row>
  </sheetData>
  <mergeCells count="1">
    <mergeCell ref="A1:D1"/>
  </mergeCells>
  <conditionalFormatting sqref="D5:D23">
    <cfRule type="cellIs" dxfId="4"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83"/>
  <sheetViews>
    <sheetView showGridLines="0" showZeros="0" view="pageBreakPreview" zoomScaleNormal="90" workbookViewId="0">
      <pane ySplit="4" topLeftCell="A49" activePane="bottomLeft" state="frozen"/>
      <selection/>
      <selection pane="bottomLeft" activeCell="A49" sqref="A49"/>
    </sheetView>
  </sheetViews>
  <sheetFormatPr defaultColWidth="9" defaultRowHeight="14.25" outlineLevelCol="6"/>
  <cols>
    <col min="1" max="1" width="50.75" style="581" customWidth="1"/>
    <col min="2" max="3" width="20.6333333333333" style="582" customWidth="1"/>
    <col min="4" max="4" width="20.6333333333333" style="583" customWidth="1"/>
    <col min="5" max="16384" width="9" style="584"/>
  </cols>
  <sheetData>
    <row r="1" ht="22.5" spans="1:1">
      <c r="A1" s="585" t="s">
        <v>43</v>
      </c>
    </row>
    <row r="2" ht="45" customHeight="1" spans="1:4">
      <c r="A2" s="586" t="s">
        <v>4</v>
      </c>
      <c r="B2" s="587"/>
      <c r="C2" s="587"/>
      <c r="D2" s="586"/>
    </row>
    <row r="3" ht="18.95" customHeight="1" spans="1:4">
      <c r="A3" s="588"/>
      <c r="B3" s="589"/>
      <c r="C3" s="590"/>
      <c r="D3" s="591" t="s">
        <v>44</v>
      </c>
    </row>
    <row r="4" s="578" customFormat="1" ht="45" customHeight="1" spans="1:4">
      <c r="A4" s="539" t="s">
        <v>45</v>
      </c>
      <c r="B4" s="540" t="s">
        <v>46</v>
      </c>
      <c r="C4" s="540" t="s">
        <v>47</v>
      </c>
      <c r="D4" s="539" t="s">
        <v>48</v>
      </c>
    </row>
    <row r="5" ht="30" customHeight="1" spans="1:4">
      <c r="A5" s="541" t="s">
        <v>49</v>
      </c>
      <c r="B5" s="542">
        <v>16816</v>
      </c>
      <c r="C5" s="542">
        <v>18085</v>
      </c>
      <c r="D5" s="383">
        <v>0.075</v>
      </c>
    </row>
    <row r="6" ht="30" customHeight="1" spans="1:4">
      <c r="A6" s="543" t="s">
        <v>50</v>
      </c>
      <c r="B6" s="544">
        <v>7662</v>
      </c>
      <c r="C6" s="544">
        <v>8020</v>
      </c>
      <c r="D6" s="387">
        <v>0.047</v>
      </c>
    </row>
    <row r="7" ht="30" customHeight="1" spans="1:4">
      <c r="A7" s="543" t="s">
        <v>51</v>
      </c>
      <c r="B7" s="544">
        <v>615</v>
      </c>
      <c r="C7" s="544">
        <v>491</v>
      </c>
      <c r="D7" s="387">
        <v>-0.202</v>
      </c>
    </row>
    <row r="8" ht="30" customHeight="1" spans="1:4">
      <c r="A8" s="543" t="s">
        <v>52</v>
      </c>
      <c r="B8" s="544">
        <v>181</v>
      </c>
      <c r="C8" s="544">
        <v>146</v>
      </c>
      <c r="D8" s="387">
        <v>-0.193</v>
      </c>
    </row>
    <row r="9" ht="30" customHeight="1" spans="1:4">
      <c r="A9" s="543" t="s">
        <v>53</v>
      </c>
      <c r="B9" s="544">
        <v>88</v>
      </c>
      <c r="C9" s="544">
        <v>70</v>
      </c>
      <c r="D9" s="387">
        <v>-0.205</v>
      </c>
    </row>
    <row r="10" ht="30" customHeight="1" spans="1:4">
      <c r="A10" s="543" t="s">
        <v>54</v>
      </c>
      <c r="B10" s="544">
        <v>711</v>
      </c>
      <c r="C10" s="544">
        <v>690</v>
      </c>
      <c r="D10" s="387">
        <v>-0.03</v>
      </c>
    </row>
    <row r="11" ht="30" customHeight="1" spans="1:4">
      <c r="A11" s="543" t="s">
        <v>55</v>
      </c>
      <c r="B11" s="544">
        <v>298</v>
      </c>
      <c r="C11" s="544">
        <v>497</v>
      </c>
      <c r="D11" s="387">
        <v>0.668</v>
      </c>
    </row>
    <row r="12" ht="30" customHeight="1" spans="1:4">
      <c r="A12" s="543" t="s">
        <v>56</v>
      </c>
      <c r="B12" s="544">
        <v>235</v>
      </c>
      <c r="C12" s="544">
        <v>230</v>
      </c>
      <c r="D12" s="387">
        <v>-0.021</v>
      </c>
    </row>
    <row r="13" ht="30" customHeight="1" spans="1:4">
      <c r="A13" s="543" t="s">
        <v>57</v>
      </c>
      <c r="B13" s="544">
        <v>278</v>
      </c>
      <c r="C13" s="544">
        <v>464</v>
      </c>
      <c r="D13" s="387">
        <v>0.669</v>
      </c>
    </row>
    <row r="14" ht="30" customHeight="1" spans="1:4">
      <c r="A14" s="543" t="s">
        <v>58</v>
      </c>
      <c r="B14" s="544">
        <v>484</v>
      </c>
      <c r="C14" s="544">
        <v>385</v>
      </c>
      <c r="D14" s="387">
        <v>-0.205</v>
      </c>
    </row>
    <row r="15" ht="30" customHeight="1" spans="1:4">
      <c r="A15" s="545" t="s">
        <v>59</v>
      </c>
      <c r="B15" s="544">
        <v>665</v>
      </c>
      <c r="C15" s="544">
        <v>679</v>
      </c>
      <c r="D15" s="387">
        <v>0.021</v>
      </c>
    </row>
    <row r="16" ht="30" customHeight="1" spans="1:4">
      <c r="A16" s="543" t="s">
        <v>60</v>
      </c>
      <c r="B16" s="544">
        <v>25</v>
      </c>
      <c r="C16" s="544">
        <v>1254</v>
      </c>
      <c r="D16" s="387">
        <v>49.16</v>
      </c>
    </row>
    <row r="17" ht="30" customHeight="1" spans="1:4">
      <c r="A17" s="543" t="s">
        <v>61</v>
      </c>
      <c r="B17" s="544">
        <v>1157</v>
      </c>
      <c r="C17" s="544">
        <v>630</v>
      </c>
      <c r="D17" s="387">
        <v>-0.455</v>
      </c>
    </row>
    <row r="18" ht="30" customHeight="1" spans="1:4">
      <c r="A18" s="545" t="s">
        <v>62</v>
      </c>
      <c r="B18" s="544">
        <v>4300</v>
      </c>
      <c r="C18" s="544">
        <v>4410</v>
      </c>
      <c r="D18" s="387">
        <v>0.026</v>
      </c>
    </row>
    <row r="19" ht="30" customHeight="1" spans="1:4">
      <c r="A19" s="546" t="s">
        <v>63</v>
      </c>
      <c r="B19" s="544">
        <v>117</v>
      </c>
      <c r="C19" s="544">
        <v>119</v>
      </c>
      <c r="D19" s="387">
        <v>0.017</v>
      </c>
    </row>
    <row r="20" ht="30" customHeight="1" spans="1:4">
      <c r="A20" s="546" t="s">
        <v>64</v>
      </c>
      <c r="B20" s="544"/>
      <c r="C20" s="544"/>
      <c r="D20" s="387" t="s">
        <v>65</v>
      </c>
    </row>
    <row r="21" ht="30" customHeight="1" spans="1:4">
      <c r="A21" s="547" t="s">
        <v>66</v>
      </c>
      <c r="B21" s="542">
        <v>42376</v>
      </c>
      <c r="C21" s="542">
        <v>44659</v>
      </c>
      <c r="D21" s="383">
        <v>0.054</v>
      </c>
    </row>
    <row r="22" ht="30" customHeight="1" spans="1:4">
      <c r="A22" s="543" t="s">
        <v>67</v>
      </c>
      <c r="B22" s="544">
        <v>1069</v>
      </c>
      <c r="C22" s="544">
        <v>1980</v>
      </c>
      <c r="D22" s="387">
        <v>0.852</v>
      </c>
    </row>
    <row r="23" ht="30" customHeight="1" spans="1:4">
      <c r="A23" s="543" t="s">
        <v>68</v>
      </c>
      <c r="B23" s="544">
        <v>4767</v>
      </c>
      <c r="C23" s="544">
        <v>4690</v>
      </c>
      <c r="D23" s="387">
        <v>-0.016</v>
      </c>
    </row>
    <row r="24" ht="30" customHeight="1" spans="1:4">
      <c r="A24" s="543" t="s">
        <v>69</v>
      </c>
      <c r="B24" s="544">
        <v>1061</v>
      </c>
      <c r="C24" s="544">
        <v>1010</v>
      </c>
      <c r="D24" s="387">
        <v>-0.048</v>
      </c>
    </row>
    <row r="25" ht="30" customHeight="1" spans="1:4">
      <c r="A25" s="543" t="s">
        <v>70</v>
      </c>
      <c r="B25" s="544"/>
      <c r="C25" s="544"/>
      <c r="D25" s="387"/>
    </row>
    <row r="26" ht="30" customHeight="1" spans="1:4">
      <c r="A26" s="543" t="s">
        <v>71</v>
      </c>
      <c r="B26" s="544">
        <v>34798</v>
      </c>
      <c r="C26" s="544">
        <v>36329</v>
      </c>
      <c r="D26" s="387">
        <v>0.044</v>
      </c>
    </row>
    <row r="27" ht="30" customHeight="1" spans="1:4">
      <c r="A27" s="543" t="s">
        <v>72</v>
      </c>
      <c r="B27" s="544"/>
      <c r="C27" s="544"/>
      <c r="D27" s="387" t="s">
        <v>65</v>
      </c>
    </row>
    <row r="28" ht="30" customHeight="1" spans="1:4">
      <c r="A28" s="545" t="s">
        <v>73</v>
      </c>
      <c r="B28" s="544">
        <v>247</v>
      </c>
      <c r="C28" s="544">
        <v>250</v>
      </c>
      <c r="D28" s="387">
        <v>0.012</v>
      </c>
    </row>
    <row r="29" ht="30" customHeight="1" spans="1:4">
      <c r="A29" s="543" t="s">
        <v>74</v>
      </c>
      <c r="B29" s="544">
        <v>434</v>
      </c>
      <c r="C29" s="544">
        <v>400</v>
      </c>
      <c r="D29" s="387">
        <v>-0.078</v>
      </c>
    </row>
    <row r="30" ht="30" customHeight="1" spans="1:4">
      <c r="A30" s="548" t="s">
        <v>75</v>
      </c>
      <c r="B30" s="542">
        <v>59192</v>
      </c>
      <c r="C30" s="542">
        <v>62744</v>
      </c>
      <c r="D30" s="383">
        <v>0.06</v>
      </c>
    </row>
    <row r="31" s="579" customFormat="1" ht="30" customHeight="1" spans="1:4">
      <c r="A31" s="547" t="s">
        <v>76</v>
      </c>
      <c r="B31" s="542">
        <v>350643</v>
      </c>
      <c r="C31" s="542">
        <v>223979</v>
      </c>
      <c r="D31" s="383">
        <v>-0.361</v>
      </c>
    </row>
    <row r="32" ht="30" customHeight="1" spans="1:4">
      <c r="A32" s="547" t="s">
        <v>77</v>
      </c>
      <c r="B32" s="542">
        <v>3102</v>
      </c>
      <c r="C32" s="542">
        <v>3886</v>
      </c>
      <c r="D32" s="549">
        <v>0.253</v>
      </c>
    </row>
    <row r="33" ht="30" customHeight="1" spans="1:4">
      <c r="A33" s="543" t="s">
        <v>78</v>
      </c>
      <c r="B33" s="544">
        <v>112</v>
      </c>
      <c r="C33" s="544">
        <v>112</v>
      </c>
      <c r="D33" s="550">
        <v>0</v>
      </c>
    </row>
    <row r="34" ht="30" customHeight="1" spans="1:4">
      <c r="A34" s="545" t="s">
        <v>79</v>
      </c>
      <c r="B34" s="544">
        <v>2699</v>
      </c>
      <c r="C34" s="544">
        <v>2699</v>
      </c>
      <c r="D34" s="551">
        <v>0</v>
      </c>
    </row>
    <row r="35" ht="30" customHeight="1" spans="1:4">
      <c r="A35" s="545" t="s">
        <v>80</v>
      </c>
      <c r="B35" s="544">
        <v>190</v>
      </c>
      <c r="C35" s="544">
        <v>190</v>
      </c>
      <c r="D35" s="551">
        <v>0</v>
      </c>
    </row>
    <row r="36" ht="30" customHeight="1" spans="1:4">
      <c r="A36" s="545" t="s">
        <v>81</v>
      </c>
      <c r="B36" s="544">
        <v>885</v>
      </c>
      <c r="C36" s="544">
        <v>885</v>
      </c>
      <c r="D36" s="551">
        <v>0</v>
      </c>
    </row>
    <row r="37" ht="30" customHeight="1" spans="1:4">
      <c r="A37" s="545" t="s">
        <v>82</v>
      </c>
      <c r="B37" s="544">
        <v>-784</v>
      </c>
      <c r="C37" s="544"/>
      <c r="D37" s="551" t="s">
        <v>65</v>
      </c>
    </row>
    <row r="38" s="580" customFormat="1" ht="30" customHeight="1" spans="1:7">
      <c r="A38" s="547" t="s">
        <v>83</v>
      </c>
      <c r="B38" s="542">
        <v>155350</v>
      </c>
      <c r="C38" s="542">
        <v>155597</v>
      </c>
      <c r="D38" s="552">
        <v>0.002</v>
      </c>
      <c r="G38" s="592"/>
    </row>
    <row r="39" s="580" customFormat="1" ht="30" customHeight="1" spans="1:4">
      <c r="A39" s="543" t="s">
        <v>84</v>
      </c>
      <c r="B39" s="544">
        <v>2621</v>
      </c>
      <c r="C39" s="544">
        <v>2497</v>
      </c>
      <c r="D39" s="553">
        <v>-0.047</v>
      </c>
    </row>
    <row r="40" ht="30" customHeight="1" spans="1:4">
      <c r="A40" s="545" t="s">
        <v>85</v>
      </c>
      <c r="B40" s="544">
        <v>20885</v>
      </c>
      <c r="C40" s="544">
        <v>25089</v>
      </c>
      <c r="D40" s="554">
        <v>0.201</v>
      </c>
    </row>
    <row r="41" ht="30" customHeight="1" spans="1:4">
      <c r="A41" s="543" t="s">
        <v>86</v>
      </c>
      <c r="B41" s="555">
        <v>18390</v>
      </c>
      <c r="C41" s="555">
        <v>20477</v>
      </c>
      <c r="D41" s="554">
        <v>0.113</v>
      </c>
    </row>
    <row r="42" ht="30" customHeight="1" spans="1:4">
      <c r="A42" s="556" t="s">
        <v>87</v>
      </c>
      <c r="B42" s="555">
        <v>19336</v>
      </c>
      <c r="C42" s="555">
        <v>31085</v>
      </c>
      <c r="D42" s="554">
        <v>0.608</v>
      </c>
    </row>
    <row r="43" ht="30" customHeight="1" spans="1:4">
      <c r="A43" s="556" t="s">
        <v>88</v>
      </c>
      <c r="B43" s="555">
        <v>1022</v>
      </c>
      <c r="C43" s="555">
        <v>1022</v>
      </c>
      <c r="D43" s="554"/>
    </row>
    <row r="44" ht="30" customHeight="1" spans="1:4">
      <c r="A44" s="556" t="s">
        <v>89</v>
      </c>
      <c r="B44" s="555">
        <v>115</v>
      </c>
      <c r="C44" s="555"/>
      <c r="D44" s="554"/>
    </row>
    <row r="45" ht="30" customHeight="1" spans="1:4">
      <c r="A45" s="556" t="s">
        <v>90</v>
      </c>
      <c r="B45" s="555">
        <v>2704</v>
      </c>
      <c r="C45" s="555">
        <v>1930</v>
      </c>
      <c r="D45" s="554"/>
    </row>
    <row r="46" ht="30" customHeight="1" spans="1:4">
      <c r="A46" s="556" t="s">
        <v>91</v>
      </c>
      <c r="B46" s="555">
        <v>12038</v>
      </c>
      <c r="C46" s="555">
        <v>11389</v>
      </c>
      <c r="D46" s="554">
        <v>-0.054</v>
      </c>
    </row>
    <row r="47" ht="30" customHeight="1" spans="1:4">
      <c r="A47" s="556" t="s">
        <v>92</v>
      </c>
      <c r="B47" s="555">
        <v>2599</v>
      </c>
      <c r="C47" s="555">
        <v>3395</v>
      </c>
      <c r="D47" s="554">
        <v>0.306</v>
      </c>
    </row>
    <row r="48" ht="30" customHeight="1" spans="1:4">
      <c r="A48" s="556" t="s">
        <v>93</v>
      </c>
      <c r="B48" s="555">
        <v>18085</v>
      </c>
      <c r="C48" s="555">
        <v>15576</v>
      </c>
      <c r="D48" s="554">
        <v>-0.139</v>
      </c>
    </row>
    <row r="49" ht="30" customHeight="1" spans="1:4">
      <c r="A49" s="557" t="s">
        <v>94</v>
      </c>
      <c r="B49" s="555">
        <v>7091</v>
      </c>
      <c r="C49" s="555">
        <v>8133</v>
      </c>
      <c r="D49" s="554">
        <v>0.147</v>
      </c>
    </row>
    <row r="50" ht="30" customHeight="1" spans="1:4">
      <c r="A50" s="545" t="s">
        <v>95</v>
      </c>
      <c r="B50" s="555">
        <v>196</v>
      </c>
      <c r="C50" s="555">
        <v>1769</v>
      </c>
      <c r="D50" s="554">
        <v>8.026</v>
      </c>
    </row>
    <row r="51" ht="30" customHeight="1" spans="1:4">
      <c r="A51" s="545" t="s">
        <v>96</v>
      </c>
      <c r="B51" s="555"/>
      <c r="C51" s="555"/>
      <c r="D51" s="554"/>
    </row>
    <row r="52" ht="30" customHeight="1" spans="1:4">
      <c r="A52" s="545" t="s">
        <v>97</v>
      </c>
      <c r="B52" s="555"/>
      <c r="C52" s="555"/>
      <c r="D52" s="554"/>
    </row>
    <row r="53" ht="30" customHeight="1" spans="1:4">
      <c r="A53" s="556" t="s">
        <v>98</v>
      </c>
      <c r="B53" s="555">
        <v>1376</v>
      </c>
      <c r="C53" s="555">
        <v>1376</v>
      </c>
      <c r="D53" s="549">
        <v>0</v>
      </c>
    </row>
    <row r="54" ht="30" customHeight="1" spans="1:4">
      <c r="A54" s="556" t="s">
        <v>99</v>
      </c>
      <c r="B54" s="555">
        <v>16559</v>
      </c>
      <c r="C54" s="555">
        <v>288</v>
      </c>
      <c r="D54" s="549">
        <v>-0.983</v>
      </c>
    </row>
    <row r="55" ht="30" customHeight="1" spans="1:4">
      <c r="A55" s="556" t="s">
        <v>100</v>
      </c>
      <c r="B55" s="555"/>
      <c r="C55" s="555"/>
      <c r="D55" s="554"/>
    </row>
    <row r="56" ht="30" customHeight="1" spans="1:4">
      <c r="A56" s="556" t="s">
        <v>101</v>
      </c>
      <c r="B56" s="555">
        <v>709</v>
      </c>
      <c r="C56" s="555">
        <v>709</v>
      </c>
      <c r="D56" s="554"/>
    </row>
    <row r="57" ht="30" customHeight="1" spans="1:4">
      <c r="A57" s="556" t="s">
        <v>102</v>
      </c>
      <c r="B57" s="555">
        <v>10563</v>
      </c>
      <c r="C57" s="555">
        <v>10563</v>
      </c>
      <c r="D57" s="554">
        <v>0</v>
      </c>
    </row>
    <row r="58" ht="30" customHeight="1" spans="1:4">
      <c r="A58" s="556" t="s">
        <v>103</v>
      </c>
      <c r="B58" s="555">
        <v>3600</v>
      </c>
      <c r="C58" s="555">
        <v>2980</v>
      </c>
      <c r="D58" s="554">
        <v>-0.172</v>
      </c>
    </row>
    <row r="59" ht="30" customHeight="1" spans="1:4">
      <c r="A59" s="556" t="s">
        <v>104</v>
      </c>
      <c r="B59" s="555">
        <v>70</v>
      </c>
      <c r="C59" s="555">
        <v>502</v>
      </c>
      <c r="D59" s="554">
        <v>6.171</v>
      </c>
    </row>
    <row r="60" ht="30" customHeight="1" spans="1:4">
      <c r="A60" s="556" t="s">
        <v>105</v>
      </c>
      <c r="B60" s="555"/>
      <c r="C60" s="555"/>
      <c r="D60" s="554"/>
    </row>
    <row r="61" ht="30" customHeight="1" spans="1:4">
      <c r="A61" s="556" t="s">
        <v>106</v>
      </c>
      <c r="B61" s="555">
        <v>13539</v>
      </c>
      <c r="C61" s="555">
        <v>8027</v>
      </c>
      <c r="D61" s="554">
        <v>-0.407</v>
      </c>
    </row>
    <row r="62" ht="30" customHeight="1" spans="1:4">
      <c r="A62" s="556" t="s">
        <v>107</v>
      </c>
      <c r="B62" s="555">
        <v>3070</v>
      </c>
      <c r="C62" s="555">
        <v>3070</v>
      </c>
      <c r="D62" s="554"/>
    </row>
    <row r="63" ht="30" customHeight="1" spans="1:4">
      <c r="A63" s="556" t="s">
        <v>108</v>
      </c>
      <c r="B63" s="555"/>
      <c r="C63" s="555"/>
      <c r="D63" s="554" t="s">
        <v>65</v>
      </c>
    </row>
    <row r="64" ht="30" customHeight="1" spans="1:4">
      <c r="A64" s="556" t="s">
        <v>109</v>
      </c>
      <c r="B64" s="555"/>
      <c r="C64" s="555"/>
      <c r="D64" s="554"/>
    </row>
    <row r="65" ht="30" customHeight="1" spans="1:4">
      <c r="A65" s="556" t="s">
        <v>110</v>
      </c>
      <c r="B65" s="555"/>
      <c r="C65" s="555"/>
      <c r="D65" s="554"/>
    </row>
    <row r="66" ht="30" customHeight="1" spans="1:4">
      <c r="A66" s="556" t="s">
        <v>111</v>
      </c>
      <c r="B66" s="555"/>
      <c r="C66" s="555"/>
      <c r="D66" s="554"/>
    </row>
    <row r="67" ht="30" customHeight="1" spans="1:4">
      <c r="A67" s="556" t="s">
        <v>112</v>
      </c>
      <c r="B67" s="555">
        <v>193</v>
      </c>
      <c r="C67" s="555">
        <v>193</v>
      </c>
      <c r="D67" s="554">
        <v>0</v>
      </c>
    </row>
    <row r="68" ht="30" customHeight="1" spans="1:4">
      <c r="A68" s="556" t="s">
        <v>113</v>
      </c>
      <c r="B68" s="555">
        <v>178</v>
      </c>
      <c r="C68" s="555">
        <v>178</v>
      </c>
      <c r="D68" s="554">
        <v>0</v>
      </c>
    </row>
    <row r="69" ht="30" customHeight="1" spans="1:4">
      <c r="A69" s="556" t="s">
        <v>114</v>
      </c>
      <c r="B69" s="555">
        <v>256</v>
      </c>
      <c r="C69" s="555">
        <v>256</v>
      </c>
      <c r="D69" s="554">
        <v>0</v>
      </c>
    </row>
    <row r="70" ht="30" customHeight="1" spans="1:4">
      <c r="A70" s="556" t="s">
        <v>115</v>
      </c>
      <c r="B70" s="555"/>
      <c r="C70" s="555"/>
      <c r="D70" s="554" t="s">
        <v>65</v>
      </c>
    </row>
    <row r="71" ht="30" customHeight="1" spans="1:4">
      <c r="A71" s="556" t="s">
        <v>116</v>
      </c>
      <c r="B71" s="555">
        <v>62</v>
      </c>
      <c r="C71" s="555"/>
      <c r="D71" s="554" t="s">
        <v>65</v>
      </c>
    </row>
    <row r="72" ht="30" customHeight="1" spans="1:4">
      <c r="A72" s="556" t="s">
        <v>117</v>
      </c>
      <c r="B72" s="555"/>
      <c r="C72" s="555"/>
      <c r="D72" s="554" t="s">
        <v>65</v>
      </c>
    </row>
    <row r="73" ht="30" customHeight="1" spans="1:4">
      <c r="A73" s="556" t="s">
        <v>118</v>
      </c>
      <c r="B73" s="555"/>
      <c r="C73" s="555"/>
      <c r="D73" s="554" t="s">
        <v>65</v>
      </c>
    </row>
    <row r="74" ht="30" customHeight="1" spans="1:4">
      <c r="A74" s="556" t="s">
        <v>119</v>
      </c>
      <c r="B74" s="555">
        <v>93</v>
      </c>
      <c r="C74" s="555">
        <v>5093</v>
      </c>
      <c r="D74" s="554">
        <v>53.763</v>
      </c>
    </row>
    <row r="75" ht="30" customHeight="1" spans="1:4">
      <c r="A75" s="547" t="s">
        <v>120</v>
      </c>
      <c r="B75" s="558">
        <v>45164</v>
      </c>
      <c r="C75" s="558">
        <v>2878</v>
      </c>
      <c r="D75" s="549">
        <v>-0.936</v>
      </c>
    </row>
    <row r="76" ht="30" customHeight="1" spans="1:4">
      <c r="A76" s="360" t="s">
        <v>121</v>
      </c>
      <c r="B76" s="558">
        <v>12440</v>
      </c>
      <c r="C76" s="558">
        <v>3812</v>
      </c>
      <c r="D76" s="549">
        <v>-0.694</v>
      </c>
    </row>
    <row r="77" ht="30" customHeight="1" spans="1:4">
      <c r="A77" s="547" t="s">
        <v>122</v>
      </c>
      <c r="B77" s="558">
        <v>11163</v>
      </c>
      <c r="C77" s="558">
        <v>54252</v>
      </c>
      <c r="D77" s="549">
        <v>3.86</v>
      </c>
    </row>
    <row r="78" ht="30" customHeight="1" spans="1:4">
      <c r="A78" s="556" t="s">
        <v>123</v>
      </c>
      <c r="B78" s="555">
        <v>46</v>
      </c>
      <c r="C78" s="555"/>
      <c r="D78" s="554" t="s">
        <v>65</v>
      </c>
    </row>
    <row r="79" ht="30" customHeight="1" spans="1:4">
      <c r="A79" s="556" t="s">
        <v>124</v>
      </c>
      <c r="B79" s="555">
        <v>132</v>
      </c>
      <c r="C79" s="555">
        <v>70</v>
      </c>
      <c r="D79" s="554">
        <v>-0.47</v>
      </c>
    </row>
    <row r="80" ht="30" customHeight="1" spans="1:4">
      <c r="A80" s="556" t="s">
        <v>125</v>
      </c>
      <c r="B80" s="555">
        <v>10985</v>
      </c>
      <c r="C80" s="555">
        <v>54182</v>
      </c>
      <c r="D80" s="554">
        <v>3.932</v>
      </c>
    </row>
    <row r="81" ht="30" customHeight="1" spans="1:4">
      <c r="A81" s="547" t="s">
        <v>126</v>
      </c>
      <c r="B81" s="558">
        <v>123370</v>
      </c>
      <c r="C81" s="558">
        <v>3040</v>
      </c>
      <c r="D81" s="549">
        <v>-0.975</v>
      </c>
    </row>
    <row r="82" ht="30" customHeight="1" spans="1:4">
      <c r="A82" s="547" t="s">
        <v>127</v>
      </c>
      <c r="B82" s="558">
        <v>54</v>
      </c>
      <c r="C82" s="558">
        <v>514</v>
      </c>
      <c r="D82" s="549">
        <v>8.519</v>
      </c>
    </row>
    <row r="83" ht="30" customHeight="1" spans="1:4">
      <c r="A83" s="559" t="s">
        <v>128</v>
      </c>
      <c r="B83" s="558">
        <v>409835</v>
      </c>
      <c r="C83" s="558">
        <v>286723</v>
      </c>
      <c r="D83" s="549">
        <v>-0.3</v>
      </c>
    </row>
  </sheetData>
  <mergeCells count="1">
    <mergeCell ref="A2:D2"/>
  </mergeCells>
  <conditionalFormatting sqref="D3">
    <cfRule type="cellIs" dxfId="0" priority="44" stopIfTrue="1" operator="lessThanOrEqual">
      <formula>-1</formula>
    </cfRule>
  </conditionalFormatting>
  <conditionalFormatting sqref="A30">
    <cfRule type="expression" dxfId="1" priority="1" stopIfTrue="1">
      <formula>"len($A:$A)=3"</formula>
    </cfRule>
  </conditionalFormatting>
  <conditionalFormatting sqref="B32">
    <cfRule type="expression" dxfId="1" priority="35" stopIfTrue="1">
      <formula>"len($A:$A)=3"</formula>
    </cfRule>
  </conditionalFormatting>
  <conditionalFormatting sqref="C32">
    <cfRule type="expression" dxfId="1" priority="24" stopIfTrue="1">
      <formula>"len($A:$A)=3"</formula>
    </cfRule>
  </conditionalFormatting>
  <conditionalFormatting sqref="D32">
    <cfRule type="cellIs" dxfId="2" priority="65" stopIfTrue="1" operator="lessThan">
      <formula>0</formula>
    </cfRule>
    <cfRule type="cellIs" dxfId="0" priority="66" stopIfTrue="1" operator="greaterThan">
      <formula>5</formula>
    </cfRule>
  </conditionalFormatting>
  <conditionalFormatting sqref="B36:C36">
    <cfRule type="expression" dxfId="1" priority="62" stopIfTrue="1">
      <formula>"len($A:$A)=3"</formula>
    </cfRule>
  </conditionalFormatting>
  <conditionalFormatting sqref="C39">
    <cfRule type="expression" dxfId="1" priority="27" stopIfTrue="1">
      <formula>"len($A:$A)=3"</formula>
    </cfRule>
  </conditionalFormatting>
  <conditionalFormatting sqref="A43:A44">
    <cfRule type="expression" dxfId="1" priority="2" stopIfTrue="1">
      <formula>"len($A:$A)=3"</formula>
    </cfRule>
  </conditionalFormatting>
  <conditionalFormatting sqref="B5:B7">
    <cfRule type="expression" dxfId="1" priority="39" stopIfTrue="1">
      <formula>"len($A:$A)=3"</formula>
    </cfRule>
  </conditionalFormatting>
  <conditionalFormatting sqref="B8:B9">
    <cfRule type="expression" dxfId="1" priority="37" stopIfTrue="1">
      <formula>"len($A:$A)=3"</formula>
    </cfRule>
  </conditionalFormatting>
  <conditionalFormatting sqref="B34:B35">
    <cfRule type="expression" dxfId="1" priority="33" stopIfTrue="1">
      <formula>"len($A:$A)=3"</formula>
    </cfRule>
  </conditionalFormatting>
  <conditionalFormatting sqref="B36:B37">
    <cfRule type="expression" dxfId="1" priority="31" stopIfTrue="1">
      <formula>"len($A:$A)=3"</formula>
    </cfRule>
  </conditionalFormatting>
  <conditionalFormatting sqref="C5:C7">
    <cfRule type="expression" dxfId="1" priority="28" stopIfTrue="1">
      <formula>"len($A:$A)=3"</formula>
    </cfRule>
  </conditionalFormatting>
  <conditionalFormatting sqref="C8:C9">
    <cfRule type="expression" dxfId="1" priority="26" stopIfTrue="1">
      <formula>"len($A:$A)=3"</formula>
    </cfRule>
  </conditionalFormatting>
  <conditionalFormatting sqref="C34:C35">
    <cfRule type="expression" dxfId="1" priority="22" stopIfTrue="1">
      <formula>"len($A:$A)=3"</formula>
    </cfRule>
  </conditionalFormatting>
  <conditionalFormatting sqref="C36:C37">
    <cfRule type="expression" dxfId="1" priority="20" stopIfTrue="1">
      <formula>"len($A:$A)=3"</formula>
    </cfRule>
  </conditionalFormatting>
  <conditionalFormatting sqref="C38:C39">
    <cfRule type="expression" dxfId="1" priority="30" stopIfTrue="1">
      <formula>"len($A:$A)=3"</formula>
    </cfRule>
  </conditionalFormatting>
  <conditionalFormatting sqref="A5:A29 A31:A42 A46:A52 A70:A82">
    <cfRule type="expression" dxfId="1" priority="3" stopIfTrue="1">
      <formula>"len($A:$A)=3"</formula>
    </cfRule>
  </conditionalFormatting>
  <conditionalFormatting sqref="B5:B30 C21">
    <cfRule type="expression" dxfId="1" priority="36" stopIfTrue="1">
      <formula>"len($A:$A)=3"</formula>
    </cfRule>
  </conditionalFormatting>
  <conditionalFormatting sqref="C5:C20 C22:C30">
    <cfRule type="expression" dxfId="1" priority="25" stopIfTrue="1">
      <formula>"len($A:$A)=3"</formula>
    </cfRule>
  </conditionalFormatting>
  <conditionalFormatting sqref="B32:B33 C33 B34:C35">
    <cfRule type="expression" dxfId="1" priority="40" stopIfTrue="1">
      <formula>"len($A:$A)=3"</formula>
    </cfRule>
  </conditionalFormatting>
  <conditionalFormatting sqref="C32 C34:C35">
    <cfRule type="expression" dxfId="1" priority="29" stopIfTrue="1">
      <formula>"len($A:$A)=3"</formula>
    </cfRule>
  </conditionalFormatting>
  <conditionalFormatting sqref="B33:C35">
    <cfRule type="expression" dxfId="1" priority="34" stopIfTrue="1">
      <formula>"len($A:$A)=3"</formula>
    </cfRule>
  </conditionalFormatting>
  <conditionalFormatting sqref="B38:B40 C40">
    <cfRule type="expression" dxfId="1" priority="41" stopIfTrue="1">
      <formula>"len($A:$A)=3"</formula>
    </cfRule>
  </conditionalFormatting>
  <conditionalFormatting sqref="B39:B40 C40">
    <cfRule type="expression" dxfId="1" priority="3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D33"/>
  <sheetViews>
    <sheetView showGridLines="0" showZeros="0" view="pageBreakPreview" zoomScaleNormal="100" workbookViewId="0">
      <selection activeCell="A3" sqref="$A3:$XFD3"/>
    </sheetView>
  </sheetViews>
  <sheetFormatPr defaultColWidth="9" defaultRowHeight="20.25" outlineLevelCol="3"/>
  <cols>
    <col min="1" max="1" width="52.6666666666667" style="254" customWidth="1"/>
    <col min="2" max="2" width="20.6333333333333" style="255" customWidth="1"/>
    <col min="3" max="3" width="20.6333333333333" style="256" customWidth="1"/>
    <col min="4" max="4" width="20.6333333333333" style="255" customWidth="1"/>
    <col min="5" max="16384" width="9" style="254"/>
  </cols>
  <sheetData>
    <row r="1" ht="45" customHeight="1" spans="1:4">
      <c r="A1" s="257" t="s">
        <v>22</v>
      </c>
      <c r="B1" s="258"/>
      <c r="C1" s="259"/>
      <c r="D1" s="258"/>
    </row>
    <row r="2" ht="20.1" customHeight="1" spans="1:4">
      <c r="A2" s="260"/>
      <c r="B2" s="261"/>
      <c r="C2" s="262"/>
      <c r="D2" s="263" t="s">
        <v>44</v>
      </c>
    </row>
    <row r="3" ht="45" customHeight="1" spans="1:4">
      <c r="A3" s="264" t="s">
        <v>1775</v>
      </c>
      <c r="B3" s="234" t="s">
        <v>192</v>
      </c>
      <c r="C3" s="234" t="s">
        <v>47</v>
      </c>
      <c r="D3" s="234" t="s">
        <v>1762</v>
      </c>
    </row>
    <row r="4" ht="36" customHeight="1" spans="1:4">
      <c r="A4" s="238" t="s">
        <v>1776</v>
      </c>
      <c r="B4" s="118">
        <v>140</v>
      </c>
      <c r="C4" s="265">
        <v>170</v>
      </c>
      <c r="D4" s="111">
        <v>0.214</v>
      </c>
    </row>
    <row r="5" ht="36" customHeight="1" spans="1:4">
      <c r="A5" s="266" t="s">
        <v>1777</v>
      </c>
      <c r="B5" s="118"/>
      <c r="C5" s="267"/>
      <c r="D5" s="268" t="s">
        <v>65</v>
      </c>
    </row>
    <row r="6" ht="36" customHeight="1" spans="1:4">
      <c r="A6" s="266" t="s">
        <v>1778</v>
      </c>
      <c r="B6" s="241">
        <v>140</v>
      </c>
      <c r="C6" s="269">
        <v>170</v>
      </c>
      <c r="D6" s="270">
        <v>0.214</v>
      </c>
    </row>
    <row r="7" ht="36" customHeight="1" spans="1:4">
      <c r="A7" s="238" t="s">
        <v>1779</v>
      </c>
      <c r="B7" s="271">
        <v>0</v>
      </c>
      <c r="C7" s="267"/>
      <c r="D7" s="272" t="s">
        <v>65</v>
      </c>
    </row>
    <row r="8" ht="36" customHeight="1" spans="1:4">
      <c r="A8" s="273" t="s">
        <v>1780</v>
      </c>
      <c r="B8" s="274"/>
      <c r="C8" s="269"/>
      <c r="D8" s="270" t="s">
        <v>65</v>
      </c>
    </row>
    <row r="9" ht="36" customHeight="1" spans="1:4">
      <c r="A9" s="273" t="s">
        <v>1781</v>
      </c>
      <c r="B9" s="271"/>
      <c r="C9" s="267"/>
      <c r="D9" s="272" t="s">
        <v>65</v>
      </c>
    </row>
    <row r="10" ht="36" customHeight="1" spans="1:4">
      <c r="A10" s="238" t="s">
        <v>1782</v>
      </c>
      <c r="B10" s="275">
        <v>0</v>
      </c>
      <c r="C10" s="267"/>
      <c r="D10" s="276" t="s">
        <v>65</v>
      </c>
    </row>
    <row r="11" ht="36" customHeight="1" spans="1:4">
      <c r="A11" s="273" t="s">
        <v>1783</v>
      </c>
      <c r="B11" s="275"/>
      <c r="C11" s="277"/>
      <c r="D11" s="272" t="s">
        <v>65</v>
      </c>
    </row>
    <row r="12" ht="36" customHeight="1" spans="1:4">
      <c r="A12" s="238" t="s">
        <v>1784</v>
      </c>
      <c r="B12" s="271">
        <v>0</v>
      </c>
      <c r="C12" s="278"/>
      <c r="D12" s="272" t="s">
        <v>65</v>
      </c>
    </row>
    <row r="13" ht="36" customHeight="1" spans="1:4">
      <c r="A13" s="273" t="s">
        <v>1785</v>
      </c>
      <c r="B13" s="271"/>
      <c r="C13" s="267"/>
      <c r="D13" s="272" t="s">
        <v>65</v>
      </c>
    </row>
    <row r="14" ht="36" customHeight="1" spans="1:4">
      <c r="A14" s="238" t="s">
        <v>1786</v>
      </c>
      <c r="B14" s="271"/>
      <c r="C14" s="267"/>
      <c r="D14" s="272" t="s">
        <v>65</v>
      </c>
    </row>
    <row r="15" ht="36" customHeight="1" spans="1:4">
      <c r="A15" s="279" t="s">
        <v>1787</v>
      </c>
      <c r="B15" s="280">
        <v>140</v>
      </c>
      <c r="C15" s="280">
        <v>170</v>
      </c>
      <c r="D15" s="268">
        <v>0.214</v>
      </c>
    </row>
    <row r="16" ht="36" customHeight="1" spans="1:4">
      <c r="A16" s="281" t="s">
        <v>76</v>
      </c>
      <c r="B16" s="280">
        <v>6</v>
      </c>
      <c r="C16" s="282">
        <v>6</v>
      </c>
      <c r="D16" s="268">
        <v>0</v>
      </c>
    </row>
    <row r="17" ht="36" customHeight="1" spans="1:4">
      <c r="A17" s="283" t="s">
        <v>1788</v>
      </c>
      <c r="B17" s="271">
        <v>6</v>
      </c>
      <c r="C17" s="267">
        <v>6</v>
      </c>
      <c r="D17" s="272">
        <v>0</v>
      </c>
    </row>
    <row r="18" ht="36" customHeight="1" spans="1:4">
      <c r="A18" s="283" t="s">
        <v>1487</v>
      </c>
      <c r="B18" s="271"/>
      <c r="C18" s="267"/>
      <c r="D18" s="272" t="s">
        <v>65</v>
      </c>
    </row>
    <row r="19" ht="36" customHeight="1" spans="1:4">
      <c r="A19" s="283" t="s">
        <v>121</v>
      </c>
      <c r="B19" s="274"/>
      <c r="C19" s="269"/>
      <c r="D19" s="270" t="s">
        <v>65</v>
      </c>
    </row>
    <row r="20" ht="36" customHeight="1" spans="1:4">
      <c r="A20" s="279" t="s">
        <v>128</v>
      </c>
      <c r="B20" s="280">
        <v>146</v>
      </c>
      <c r="C20" s="284">
        <v>176</v>
      </c>
      <c r="D20" s="268">
        <v>0.205</v>
      </c>
    </row>
    <row r="21" spans="2:2">
      <c r="B21" s="285"/>
    </row>
    <row r="22" spans="2:2">
      <c r="B22" s="286"/>
    </row>
    <row r="23" spans="2:2">
      <c r="B23" s="285"/>
    </row>
    <row r="24" spans="2:2">
      <c r="B24" s="286"/>
    </row>
    <row r="25" spans="2:2">
      <c r="B25" s="285"/>
    </row>
    <row r="26" spans="2:2">
      <c r="B26" s="285"/>
    </row>
    <row r="27" spans="2:2">
      <c r="B27" s="286"/>
    </row>
    <row r="28" spans="2:2">
      <c r="B28" s="285"/>
    </row>
    <row r="29" spans="2:2">
      <c r="B29" s="285"/>
    </row>
    <row r="30" spans="2:2">
      <c r="B30" s="285"/>
    </row>
    <row r="31" spans="2:2">
      <c r="B31" s="285"/>
    </row>
    <row r="32" spans="2:2">
      <c r="B32" s="286"/>
    </row>
    <row r="33" spans="2:2">
      <c r="B33" s="285"/>
    </row>
  </sheetData>
  <mergeCells count="1">
    <mergeCell ref="A1:D1"/>
  </mergeCells>
  <conditionalFormatting sqref="D5 D7 D9 D11:D18 D20">
    <cfRule type="cellIs" dxfId="5"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D34"/>
  <sheetViews>
    <sheetView showGridLines="0" showZeros="0" view="pageBreakPreview" zoomScaleNormal="100" workbookViewId="0">
      <selection activeCell="A3" sqref="$A3:$XFD3"/>
    </sheetView>
  </sheetViews>
  <sheetFormatPr defaultColWidth="9" defaultRowHeight="13.5" outlineLevelCol="3"/>
  <cols>
    <col min="1" max="1" width="50.775" customWidth="1"/>
    <col min="2" max="4" width="20.6333333333333" style="227" customWidth="1"/>
  </cols>
  <sheetData>
    <row r="1" ht="45" customHeight="1" spans="1:4">
      <c r="A1" s="228" t="s">
        <v>23</v>
      </c>
      <c r="B1" s="229"/>
      <c r="C1" s="229"/>
      <c r="D1" s="229"/>
    </row>
    <row r="2" ht="20.1" customHeight="1" spans="1:4">
      <c r="A2" s="230"/>
      <c r="B2" s="231"/>
      <c r="C2" s="231"/>
      <c r="D2" s="232" t="s">
        <v>44</v>
      </c>
    </row>
    <row r="3" ht="45" customHeight="1" spans="1:4">
      <c r="A3" s="233" t="s">
        <v>1806</v>
      </c>
      <c r="B3" s="234" t="s">
        <v>192</v>
      </c>
      <c r="C3" s="234" t="s">
        <v>47</v>
      </c>
      <c r="D3" s="234" t="s">
        <v>1762</v>
      </c>
    </row>
    <row r="4" ht="30" customHeight="1" spans="1:4">
      <c r="A4" s="235" t="s">
        <v>145</v>
      </c>
      <c r="B4" s="236"/>
      <c r="C4" s="236"/>
      <c r="D4" s="111" t="s">
        <v>65</v>
      </c>
    </row>
    <row r="5" ht="30" customHeight="1" spans="1:4">
      <c r="A5" s="235" t="s">
        <v>1789</v>
      </c>
      <c r="B5" s="236">
        <v>106</v>
      </c>
      <c r="C5" s="236">
        <v>106</v>
      </c>
      <c r="D5" s="237">
        <v>0</v>
      </c>
    </row>
    <row r="6" ht="30" customHeight="1" spans="1:4">
      <c r="A6" s="238" t="s">
        <v>1790</v>
      </c>
      <c r="B6" s="236">
        <v>106</v>
      </c>
      <c r="C6" s="236">
        <v>106</v>
      </c>
      <c r="D6" s="239">
        <v>0</v>
      </c>
    </row>
    <row r="7" ht="30" customHeight="1" spans="1:4">
      <c r="A7" s="240" t="s">
        <v>1791</v>
      </c>
      <c r="B7" s="241">
        <v>6</v>
      </c>
      <c r="C7" s="241">
        <v>6</v>
      </c>
      <c r="D7" s="237">
        <v>0</v>
      </c>
    </row>
    <row r="8" ht="30" customHeight="1" spans="1:4">
      <c r="A8" s="240" t="s">
        <v>1792</v>
      </c>
      <c r="B8" s="241"/>
      <c r="C8" s="241"/>
      <c r="D8" s="242" t="s">
        <v>65</v>
      </c>
    </row>
    <row r="9" ht="30" customHeight="1" spans="1:4">
      <c r="A9" s="240" t="s">
        <v>1793</v>
      </c>
      <c r="B9" s="241">
        <v>100</v>
      </c>
      <c r="C9" s="241">
        <v>100</v>
      </c>
      <c r="D9" s="242">
        <v>0</v>
      </c>
    </row>
    <row r="10" ht="30" customHeight="1" spans="1:4">
      <c r="A10" s="238" t="s">
        <v>1794</v>
      </c>
      <c r="B10" s="236">
        <v>0</v>
      </c>
      <c r="C10" s="236"/>
      <c r="D10" s="239" t="s">
        <v>65</v>
      </c>
    </row>
    <row r="11" ht="30" customHeight="1" spans="1:4">
      <c r="A11" s="240" t="s">
        <v>1795</v>
      </c>
      <c r="B11" s="241"/>
      <c r="C11" s="241"/>
      <c r="D11" s="243" t="s">
        <v>65</v>
      </c>
    </row>
    <row r="12" ht="30" customHeight="1" spans="1:4">
      <c r="A12" s="240" t="s">
        <v>1796</v>
      </c>
      <c r="B12" s="236"/>
      <c r="C12" s="236"/>
      <c r="D12" s="239" t="s">
        <v>65</v>
      </c>
    </row>
    <row r="13" ht="30" customHeight="1" spans="1:4">
      <c r="A13" s="238" t="s">
        <v>1797</v>
      </c>
      <c r="B13" s="241">
        <v>0</v>
      </c>
      <c r="C13" s="241"/>
      <c r="D13" s="243" t="s">
        <v>65</v>
      </c>
    </row>
    <row r="14" ht="30" customHeight="1" spans="1:4">
      <c r="A14" s="240" t="s">
        <v>1798</v>
      </c>
      <c r="B14" s="236"/>
      <c r="C14" s="236"/>
      <c r="D14" s="237" t="s">
        <v>65</v>
      </c>
    </row>
    <row r="15" ht="30" customHeight="1" spans="1:4">
      <c r="A15" s="238" t="s">
        <v>1799</v>
      </c>
      <c r="B15" s="241">
        <v>0</v>
      </c>
      <c r="C15" s="241"/>
      <c r="D15" s="242" t="s">
        <v>65</v>
      </c>
    </row>
    <row r="16" ht="30" customHeight="1" spans="1:4">
      <c r="A16" s="240" t="s">
        <v>1800</v>
      </c>
      <c r="B16" s="236"/>
      <c r="C16" s="236"/>
      <c r="D16" s="237" t="s">
        <v>65</v>
      </c>
    </row>
    <row r="17" ht="30" customHeight="1" spans="1:4">
      <c r="A17" s="244" t="s">
        <v>1801</v>
      </c>
      <c r="B17" s="236">
        <v>106</v>
      </c>
      <c r="C17" s="236">
        <v>106</v>
      </c>
      <c r="D17" s="237">
        <v>0</v>
      </c>
    </row>
    <row r="18" ht="30" customHeight="1" spans="1:4">
      <c r="A18" s="245" t="s">
        <v>1723</v>
      </c>
      <c r="B18" s="246">
        <v>40</v>
      </c>
      <c r="C18" s="236">
        <v>70</v>
      </c>
      <c r="D18" s="237">
        <v>0.75</v>
      </c>
    </row>
    <row r="19" ht="30" customHeight="1" spans="1:4">
      <c r="A19" s="247" t="s">
        <v>1802</v>
      </c>
      <c r="B19" s="248"/>
      <c r="C19" s="248"/>
      <c r="D19" s="242" t="s">
        <v>65</v>
      </c>
    </row>
    <row r="20" ht="30" customHeight="1" spans="1:4">
      <c r="A20" s="247" t="s">
        <v>1803</v>
      </c>
      <c r="B20" s="246"/>
      <c r="C20" s="236"/>
      <c r="D20" s="237" t="s">
        <v>65</v>
      </c>
    </row>
    <row r="21" ht="30" customHeight="1" spans="1:4">
      <c r="A21" s="247" t="s">
        <v>1804</v>
      </c>
      <c r="B21" s="236">
        <v>40</v>
      </c>
      <c r="C21" s="236">
        <v>70</v>
      </c>
      <c r="D21" s="237">
        <v>0.75</v>
      </c>
    </row>
    <row r="22" ht="30" customHeight="1" spans="1:4">
      <c r="A22" s="247" t="s">
        <v>1805</v>
      </c>
      <c r="B22" s="249"/>
      <c r="C22" s="250"/>
      <c r="D22" s="250" t="s">
        <v>65</v>
      </c>
    </row>
    <row r="23" ht="30" customHeight="1" spans="1:4">
      <c r="A23" s="251" t="s">
        <v>191</v>
      </c>
      <c r="B23" s="236">
        <v>146</v>
      </c>
      <c r="C23" s="236">
        <v>176</v>
      </c>
      <c r="D23" s="237">
        <v>0.205</v>
      </c>
    </row>
    <row r="24" spans="2:2">
      <c r="B24" s="252"/>
    </row>
    <row r="25" spans="2:3">
      <c r="B25" s="253"/>
      <c r="C25" s="253"/>
    </row>
    <row r="26" spans="2:2">
      <c r="B26" s="252"/>
    </row>
    <row r="27" spans="2:2">
      <c r="B27" s="252"/>
    </row>
    <row r="28" spans="2:3">
      <c r="B28" s="253"/>
      <c r="C28" s="253"/>
    </row>
    <row r="29" spans="2:2">
      <c r="B29" s="252"/>
    </row>
    <row r="30" spans="2:2">
      <c r="B30" s="252"/>
    </row>
    <row r="31" spans="2:2">
      <c r="B31" s="252"/>
    </row>
    <row r="32" spans="2:2">
      <c r="B32" s="252"/>
    </row>
    <row r="33" spans="2:3">
      <c r="B33" s="253"/>
      <c r="C33" s="253"/>
    </row>
    <row r="34" spans="2:2">
      <c r="B34" s="252"/>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B14"/>
  <sheetViews>
    <sheetView view="pageBreakPreview" zoomScaleNormal="100" workbookViewId="0">
      <selection activeCell="A1" sqref="A1:D1"/>
    </sheetView>
  </sheetViews>
  <sheetFormatPr defaultColWidth="9" defaultRowHeight="14.25" outlineLevelCol="1"/>
  <cols>
    <col min="1" max="1" width="36.25" style="209" customWidth="1"/>
    <col min="2" max="2" width="45.5" style="211" customWidth="1"/>
    <col min="3" max="3" width="12.6333333333333" style="209"/>
    <col min="4" max="16374" width="9" style="209"/>
    <col min="16375" max="16376" width="35.6333333333333" style="209"/>
    <col min="16377" max="16377" width="9" style="209"/>
    <col min="16378" max="16384" width="9" style="212"/>
  </cols>
  <sheetData>
    <row r="1" s="209" customFormat="1" ht="45" customHeight="1" spans="1:2">
      <c r="A1" s="213" t="s">
        <v>24</v>
      </c>
      <c r="B1" s="214"/>
    </row>
    <row r="2" s="209" customFormat="1" ht="20.1" customHeight="1" spans="1:2">
      <c r="A2" s="215"/>
      <c r="B2" s="216" t="s">
        <v>44</v>
      </c>
    </row>
    <row r="3" s="210" customFormat="1" ht="45" customHeight="1" spans="1:2">
      <c r="A3" s="217" t="s">
        <v>1807</v>
      </c>
      <c r="B3" s="217" t="s">
        <v>1808</v>
      </c>
    </row>
    <row r="4" s="209" customFormat="1" ht="36" customHeight="1" spans="1:2">
      <c r="A4" s="224" t="s">
        <v>1809</v>
      </c>
      <c r="B4" s="219">
        <v>6</v>
      </c>
    </row>
    <row r="5" s="209" customFormat="1" ht="36" customHeight="1" spans="1:2">
      <c r="A5" s="224" t="s">
        <v>1441</v>
      </c>
      <c r="B5" s="219"/>
    </row>
    <row r="6" s="209" customFormat="1" ht="36" customHeight="1" spans="1:2">
      <c r="A6" s="224" t="s">
        <v>1442</v>
      </c>
      <c r="B6" s="219"/>
    </row>
    <row r="7" s="209" customFormat="1" ht="36" customHeight="1" spans="1:2">
      <c r="A7" s="224" t="s">
        <v>1443</v>
      </c>
      <c r="B7" s="219"/>
    </row>
    <row r="8" s="209" customFormat="1" ht="36" customHeight="1" spans="1:2">
      <c r="A8" s="224" t="s">
        <v>1444</v>
      </c>
      <c r="B8" s="219"/>
    </row>
    <row r="9" s="209" customFormat="1" ht="36" customHeight="1" spans="1:2">
      <c r="A9" s="224" t="s">
        <v>1445</v>
      </c>
      <c r="B9" s="219"/>
    </row>
    <row r="10" s="209" customFormat="1" ht="36" customHeight="1" spans="1:2">
      <c r="A10" s="224" t="s">
        <v>1446</v>
      </c>
      <c r="B10" s="219"/>
    </row>
    <row r="11" s="209" customFormat="1" ht="36" customHeight="1" spans="1:2">
      <c r="A11" s="224" t="s">
        <v>1447</v>
      </c>
      <c r="B11" s="219"/>
    </row>
    <row r="12" s="209" customFormat="1" ht="36" customHeight="1" spans="1:2">
      <c r="A12" s="224" t="s">
        <v>1448</v>
      </c>
      <c r="B12" s="219"/>
    </row>
    <row r="13" s="209" customFormat="1" ht="36" customHeight="1" spans="1:2">
      <c r="A13" s="224" t="s">
        <v>1449</v>
      </c>
      <c r="B13" s="219"/>
    </row>
    <row r="14" s="209" customFormat="1" ht="31" customHeight="1" spans="1:2">
      <c r="A14" s="225" t="s">
        <v>1810</v>
      </c>
      <c r="B14" s="226">
        <f>SUM(B4:B13)</f>
        <v>6</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XEW16"/>
  <sheetViews>
    <sheetView view="pageBreakPreview" zoomScaleNormal="100" workbookViewId="0">
      <selection activeCell="A1" sqref="A1:D1"/>
    </sheetView>
  </sheetViews>
  <sheetFormatPr defaultColWidth="9" defaultRowHeight="14.25"/>
  <cols>
    <col min="1" max="1" width="46.6333333333333" style="209" customWidth="1"/>
    <col min="2" max="2" width="38" style="211" customWidth="1"/>
    <col min="3" max="16371" width="9" style="209"/>
    <col min="16372" max="16373" width="35.6333333333333" style="209"/>
    <col min="16374" max="16374" width="9" style="209"/>
    <col min="16375" max="16384" width="9" style="212"/>
  </cols>
  <sheetData>
    <row r="1" s="209" customFormat="1" ht="45" customHeight="1" spans="1:2">
      <c r="A1" s="213" t="s">
        <v>25</v>
      </c>
      <c r="B1" s="214"/>
    </row>
    <row r="2" s="209" customFormat="1" ht="20.1" customHeight="1" spans="1:2">
      <c r="A2" s="215"/>
      <c r="B2" s="216" t="s">
        <v>44</v>
      </c>
    </row>
    <row r="3" s="210" customFormat="1" ht="45" customHeight="1" spans="1:2">
      <c r="A3" s="217" t="s">
        <v>1811</v>
      </c>
      <c r="B3" s="217" t="s">
        <v>1808</v>
      </c>
    </row>
    <row r="4" s="209" customFormat="1" ht="36" customHeight="1" spans="1:2">
      <c r="A4" s="218" t="s">
        <v>1812</v>
      </c>
      <c r="B4" s="219">
        <v>6</v>
      </c>
    </row>
    <row r="5" s="209" customFormat="1" ht="36" customHeight="1" spans="1:2">
      <c r="A5" s="220"/>
      <c r="B5" s="221"/>
    </row>
    <row r="6" s="209" customFormat="1" ht="36" customHeight="1" spans="1:2">
      <c r="A6" s="220"/>
      <c r="B6" s="221"/>
    </row>
    <row r="7" s="209" customFormat="1" ht="36" customHeight="1" spans="1:2">
      <c r="A7" s="220"/>
      <c r="B7" s="221"/>
    </row>
    <row r="8" s="209" customFormat="1" ht="36" customHeight="1" spans="1:2">
      <c r="A8" s="220"/>
      <c r="B8" s="221"/>
    </row>
    <row r="9" s="209" customFormat="1" ht="36" customHeight="1" spans="1:2">
      <c r="A9" s="220"/>
      <c r="B9" s="221"/>
    </row>
    <row r="10" s="209" customFormat="1" ht="36" customHeight="1" spans="1:2">
      <c r="A10" s="222"/>
      <c r="B10" s="221"/>
    </row>
    <row r="11" s="209" customFormat="1" ht="36" customHeight="1" spans="1:2">
      <c r="A11" s="223"/>
      <c r="B11" s="221"/>
    </row>
    <row r="12" s="209" customFormat="1" ht="36" customHeight="1" spans="1:2">
      <c r="A12" s="224"/>
      <c r="B12" s="221"/>
    </row>
    <row r="13" s="209" customFormat="1" ht="36" customHeight="1" spans="1:2">
      <c r="A13" s="224"/>
      <c r="B13" s="221"/>
    </row>
    <row r="14" s="209" customFormat="1" ht="31" customHeight="1" spans="1:2">
      <c r="A14" s="225" t="s">
        <v>1810</v>
      </c>
      <c r="B14" s="219">
        <v>6</v>
      </c>
    </row>
    <row r="15" s="209" customFormat="1" spans="2:16377">
      <c r="B15" s="211"/>
      <c r="XEU15" s="212"/>
      <c r="XEV15" s="212"/>
      <c r="XEW15" s="212"/>
    </row>
    <row r="16" s="209" customFormat="1" spans="2:16377">
      <c r="B16" s="211"/>
      <c r="XEU16" s="212"/>
      <c r="XEV16" s="212"/>
      <c r="XEW16" s="212"/>
    </row>
  </sheetData>
  <mergeCells count="1">
    <mergeCell ref="A1:B1"/>
  </mergeCells>
  <conditionalFormatting sqref="B3:G3">
    <cfRule type="cellIs" dxfId="0" priority="4" stopIfTrue="1" operator="lessThanOrEqual">
      <formula>-1</formula>
    </cfRule>
  </conditionalFormatting>
  <conditionalFormatting sqref="B4">
    <cfRule type="cellIs" dxfId="0" priority="2" stopIfTrue="1" operator="lessThanOrEqual">
      <formula>-1</formula>
    </cfRule>
  </conditionalFormatting>
  <conditionalFormatting sqref="B14">
    <cfRule type="cellIs" dxfId="0" priority="1" stopIfTrue="1" operator="lessThanOrEqual">
      <formula>-1</formula>
    </cfRule>
  </conditionalFormatting>
  <conditionalFormatting sqref="C4:G4 B5:G9">
    <cfRule type="cellIs" dxfId="0"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B13"/>
  <sheetViews>
    <sheetView workbookViewId="0">
      <selection activeCell="A1" sqref="A1:B13"/>
    </sheetView>
  </sheetViews>
  <sheetFormatPr defaultColWidth="9" defaultRowHeight="14.25" outlineLevelCol="1"/>
  <cols>
    <col min="1" max="1" width="49.8833333333333" style="197" customWidth="1"/>
    <col min="2" max="2" width="43.25" style="197" customWidth="1"/>
    <col min="3" max="16384" width="9" style="197"/>
  </cols>
  <sheetData>
    <row r="1" s="197" customFormat="1" ht="45" customHeight="1" spans="1:2">
      <c r="A1" s="199" t="s">
        <v>26</v>
      </c>
      <c r="B1" s="200"/>
    </row>
    <row r="2" s="197" customFormat="1" ht="20.1" customHeight="1" spans="1:2">
      <c r="A2" s="201"/>
      <c r="B2" s="202"/>
    </row>
    <row r="3" s="198" customFormat="1" ht="45" customHeight="1" spans="1:2">
      <c r="A3" s="203" t="s">
        <v>1813</v>
      </c>
      <c r="B3" s="204"/>
    </row>
    <row r="4" s="197" customFormat="1" ht="36" customHeight="1" spans="1:2">
      <c r="A4" s="205"/>
      <c r="B4" s="206"/>
    </row>
    <row r="5" s="197" customFormat="1" ht="36" customHeight="1" spans="1:2">
      <c r="A5" s="205"/>
      <c r="B5" s="206"/>
    </row>
    <row r="6" s="197" customFormat="1" ht="36" customHeight="1" spans="1:2">
      <c r="A6" s="205"/>
      <c r="B6" s="206"/>
    </row>
    <row r="7" s="197" customFormat="1" ht="36" customHeight="1" spans="1:2">
      <c r="A7" s="205"/>
      <c r="B7" s="206"/>
    </row>
    <row r="8" s="197" customFormat="1" ht="36" customHeight="1" spans="1:2">
      <c r="A8" s="205"/>
      <c r="B8" s="206"/>
    </row>
    <row r="9" s="197" customFormat="1" ht="36" customHeight="1" spans="1:2">
      <c r="A9" s="205"/>
      <c r="B9" s="206"/>
    </row>
    <row r="10" s="197" customFormat="1" ht="36" customHeight="1" spans="1:2">
      <c r="A10" s="205"/>
      <c r="B10" s="206"/>
    </row>
    <row r="11" s="197" customFormat="1" ht="36" customHeight="1" spans="1:2">
      <c r="A11" s="205"/>
      <c r="B11" s="206"/>
    </row>
    <row r="12" s="197" customFormat="1" ht="36" customHeight="1" spans="1:2">
      <c r="A12" s="205"/>
      <c r="B12" s="206"/>
    </row>
    <row r="13" s="197" customFormat="1" ht="31" customHeight="1" spans="1:2">
      <c r="A13" s="207"/>
      <c r="B13" s="208"/>
    </row>
  </sheetData>
  <mergeCells count="2">
    <mergeCell ref="A1:B1"/>
    <mergeCell ref="A3:B13"/>
  </mergeCells>
  <conditionalFormatting sqref="C3:G3">
    <cfRule type="cellIs" dxfId="0" priority="2" stopIfTrue="1" operator="lessThanOrEqual">
      <formula>-1</formula>
    </cfRule>
  </conditionalFormatting>
  <conditionalFormatting sqref="C4:G7">
    <cfRule type="cellIs" dxfId="0" priority="1" stopIfTrue="1" operator="lessThanOrEqual">
      <formula>-1</formula>
    </cfRule>
  </conditionalFormatting>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D42"/>
  <sheetViews>
    <sheetView showGridLines="0" showZeros="0" view="pageBreakPreview" zoomScaleNormal="115" workbookViewId="0">
      <selection activeCell="A3" sqref="$A3:$XFD3"/>
    </sheetView>
  </sheetViews>
  <sheetFormatPr defaultColWidth="9" defaultRowHeight="14.25" outlineLevelCol="3"/>
  <cols>
    <col min="1" max="1" width="52.4416666666667" style="156" customWidth="1"/>
    <col min="2" max="3" width="20.6333333333333" style="156" customWidth="1"/>
    <col min="4" max="4" width="20.6333333333333" style="157" customWidth="1"/>
    <col min="5" max="16384" width="9" style="156"/>
  </cols>
  <sheetData>
    <row r="1" ht="45" customHeight="1" spans="1:4">
      <c r="A1" s="158" t="s">
        <v>27</v>
      </c>
      <c r="B1" s="158"/>
      <c r="C1" s="158"/>
      <c r="D1" s="158"/>
    </row>
    <row r="2" s="175" customFormat="1" ht="20.1" customHeight="1" spans="1:4">
      <c r="A2" s="176"/>
      <c r="B2" s="177"/>
      <c r="C2" s="178"/>
      <c r="D2" s="179" t="s">
        <v>44</v>
      </c>
    </row>
    <row r="3" ht="45" customHeight="1" spans="1:4">
      <c r="A3" s="180" t="s">
        <v>1814</v>
      </c>
      <c r="B3" s="107" t="s">
        <v>46</v>
      </c>
      <c r="C3" s="107" t="s">
        <v>47</v>
      </c>
      <c r="D3" s="107" t="s">
        <v>48</v>
      </c>
    </row>
    <row r="4" ht="36" customHeight="1" spans="1:4">
      <c r="A4" s="181" t="s">
        <v>1815</v>
      </c>
      <c r="B4" s="182"/>
      <c r="C4" s="183"/>
      <c r="D4" s="111"/>
    </row>
    <row r="5" ht="36" customHeight="1" spans="1:4">
      <c r="A5" s="184" t="s">
        <v>1816</v>
      </c>
      <c r="B5" s="185"/>
      <c r="C5" s="186"/>
      <c r="D5" s="115"/>
    </row>
    <row r="6" ht="36" customHeight="1" spans="1:4">
      <c r="A6" s="184" t="s">
        <v>1817</v>
      </c>
      <c r="B6" s="185"/>
      <c r="C6" s="187"/>
      <c r="D6" s="115"/>
    </row>
    <row r="7" s="155" customFormat="1" ht="36" customHeight="1" spans="1:4">
      <c r="A7" s="184" t="s">
        <v>1818</v>
      </c>
      <c r="B7" s="185"/>
      <c r="C7" s="187"/>
      <c r="D7" s="115"/>
    </row>
    <row r="8" ht="36" customHeight="1" spans="1:4">
      <c r="A8" s="181" t="s">
        <v>1819</v>
      </c>
      <c r="B8" s="188">
        <f>SUM(B9:B11)</f>
        <v>15010</v>
      </c>
      <c r="C8" s="188">
        <f>SUM(C9:C11)</f>
        <v>17240</v>
      </c>
      <c r="D8" s="116">
        <f>(C8-B8)/B8</f>
        <v>0.149</v>
      </c>
    </row>
    <row r="9" ht="36" customHeight="1" spans="1:4">
      <c r="A9" s="184" t="s">
        <v>1816</v>
      </c>
      <c r="B9" s="186">
        <v>12803</v>
      </c>
      <c r="C9" s="187">
        <v>13133</v>
      </c>
      <c r="D9" s="115">
        <f>(C9-B9)/B9</f>
        <v>0.026</v>
      </c>
    </row>
    <row r="10" ht="36" customHeight="1" spans="1:4">
      <c r="A10" s="184" t="s">
        <v>1817</v>
      </c>
      <c r="B10" s="186">
        <v>8</v>
      </c>
      <c r="C10" s="187">
        <v>8</v>
      </c>
      <c r="D10" s="115">
        <f>(C10-B10)/B10</f>
        <v>0</v>
      </c>
    </row>
    <row r="11" ht="36" customHeight="1" spans="1:4">
      <c r="A11" s="184" t="s">
        <v>1818</v>
      </c>
      <c r="B11" s="186">
        <v>2199</v>
      </c>
      <c r="C11" s="187">
        <v>4099</v>
      </c>
      <c r="D11" s="115">
        <f>(C11-B11)/B11</f>
        <v>0.864</v>
      </c>
    </row>
    <row r="12" ht="36" customHeight="1" spans="1:4">
      <c r="A12" s="181" t="s">
        <v>1820</v>
      </c>
      <c r="B12" s="182"/>
      <c r="C12" s="189"/>
      <c r="D12" s="116"/>
    </row>
    <row r="13" ht="36" customHeight="1" spans="1:4">
      <c r="A13" s="184" t="s">
        <v>1816</v>
      </c>
      <c r="B13" s="185"/>
      <c r="C13" s="190"/>
      <c r="D13" s="115"/>
    </row>
    <row r="14" ht="36" customHeight="1" spans="1:4">
      <c r="A14" s="184" t="s">
        <v>1817</v>
      </c>
      <c r="B14" s="185"/>
      <c r="C14" s="190"/>
      <c r="D14" s="115"/>
    </row>
    <row r="15" ht="36" customHeight="1" spans="1:4">
      <c r="A15" s="184" t="s">
        <v>1818</v>
      </c>
      <c r="B15" s="185">
        <v>0</v>
      </c>
      <c r="C15" s="190"/>
      <c r="D15" s="115"/>
    </row>
    <row r="16" ht="36" customHeight="1" spans="1:4">
      <c r="A16" s="181" t="s">
        <v>1821</v>
      </c>
      <c r="B16" s="182"/>
      <c r="C16" s="189"/>
      <c r="D16" s="116"/>
    </row>
    <row r="17" ht="36" customHeight="1" spans="1:4">
      <c r="A17" s="184" t="s">
        <v>1816</v>
      </c>
      <c r="B17" s="185"/>
      <c r="C17" s="191"/>
      <c r="D17" s="115"/>
    </row>
    <row r="18" ht="36" customHeight="1" spans="1:4">
      <c r="A18" s="184" t="s">
        <v>1817</v>
      </c>
      <c r="B18" s="185"/>
      <c r="C18" s="191"/>
      <c r="D18" s="115"/>
    </row>
    <row r="19" ht="36" customHeight="1" spans="1:4">
      <c r="A19" s="184" t="s">
        <v>1818</v>
      </c>
      <c r="B19" s="185"/>
      <c r="C19" s="191"/>
      <c r="D19" s="115"/>
    </row>
    <row r="20" ht="36" customHeight="1" spans="1:4">
      <c r="A20" s="181" t="s">
        <v>1822</v>
      </c>
      <c r="B20" s="182"/>
      <c r="C20" s="189"/>
      <c r="D20" s="116"/>
    </row>
    <row r="21" ht="36" customHeight="1" spans="1:4">
      <c r="A21" s="184" t="s">
        <v>1816</v>
      </c>
      <c r="B21" s="185"/>
      <c r="C21" s="189"/>
      <c r="D21" s="115"/>
    </row>
    <row r="22" ht="36" customHeight="1" spans="1:4">
      <c r="A22" s="184" t="s">
        <v>1817</v>
      </c>
      <c r="B22" s="185"/>
      <c r="C22" s="185"/>
      <c r="D22" s="115"/>
    </row>
    <row r="23" ht="36" customHeight="1" spans="1:4">
      <c r="A23" s="184" t="s">
        <v>1818</v>
      </c>
      <c r="B23" s="185"/>
      <c r="C23" s="190"/>
      <c r="D23" s="130"/>
    </row>
    <row r="24" ht="36" customHeight="1" spans="1:4">
      <c r="A24" s="181" t="s">
        <v>1823</v>
      </c>
      <c r="B24" s="192"/>
      <c r="C24" s="189"/>
      <c r="D24" s="116"/>
    </row>
    <row r="25" ht="36" customHeight="1" spans="1:4">
      <c r="A25" s="184" t="s">
        <v>1816</v>
      </c>
      <c r="B25" s="185"/>
      <c r="C25" s="193"/>
      <c r="D25" s="115"/>
    </row>
    <row r="26" ht="36" customHeight="1" spans="1:4">
      <c r="A26" s="184" t="s">
        <v>1817</v>
      </c>
      <c r="B26" s="185"/>
      <c r="C26" s="185"/>
      <c r="D26" s="115"/>
    </row>
    <row r="27" ht="36" customHeight="1" spans="1:4">
      <c r="A27" s="184" t="s">
        <v>1818</v>
      </c>
      <c r="B27" s="185"/>
      <c r="C27" s="185"/>
      <c r="D27" s="115"/>
    </row>
    <row r="28" ht="36" customHeight="1" spans="1:4">
      <c r="A28" s="181" t="s">
        <v>1824</v>
      </c>
      <c r="B28" s="188">
        <f>SUM(B29:B31)</f>
        <v>0</v>
      </c>
      <c r="C28" s="188">
        <f>SUM(C29:C31)</f>
        <v>0</v>
      </c>
      <c r="D28" s="116"/>
    </row>
    <row r="29" ht="36" customHeight="1" spans="1:4">
      <c r="A29" s="184" t="s">
        <v>1816</v>
      </c>
      <c r="B29" s="186"/>
      <c r="C29" s="194"/>
      <c r="D29" s="115"/>
    </row>
    <row r="30" ht="36" customHeight="1" spans="1:4">
      <c r="A30" s="184" t="s">
        <v>1817</v>
      </c>
      <c r="B30" s="186"/>
      <c r="C30" s="194"/>
      <c r="D30" s="115"/>
    </row>
    <row r="31" ht="36" customHeight="1" spans="1:4">
      <c r="A31" s="184" t="s">
        <v>1818</v>
      </c>
      <c r="B31" s="186"/>
      <c r="C31" s="194"/>
      <c r="D31" s="115"/>
    </row>
    <row r="32" ht="36" customHeight="1" spans="1:4">
      <c r="A32" s="152" t="s">
        <v>1825</v>
      </c>
      <c r="B32" s="195">
        <f t="shared" ref="B32:B35" si="0">B4+B8+B12+B16+B20+B24+B28</f>
        <v>15010</v>
      </c>
      <c r="C32" s="195">
        <f t="shared" ref="C32:C35" si="1">C4+C8+C12+C16+C20+C24+C28</f>
        <v>17240</v>
      </c>
      <c r="D32" s="129">
        <f>(C32-B32)/B32</f>
        <v>0.149</v>
      </c>
    </row>
    <row r="33" ht="36" customHeight="1" spans="1:4">
      <c r="A33" s="184" t="s">
        <v>1826</v>
      </c>
      <c r="B33" s="186">
        <f t="shared" si="0"/>
        <v>12803</v>
      </c>
      <c r="C33" s="186">
        <f t="shared" si="1"/>
        <v>13133</v>
      </c>
      <c r="D33" s="130">
        <f>(C33-B33)/B33</f>
        <v>0.026</v>
      </c>
    </row>
    <row r="34" ht="36" customHeight="1" spans="1:4">
      <c r="A34" s="184" t="s">
        <v>1827</v>
      </c>
      <c r="B34" s="186">
        <f t="shared" si="0"/>
        <v>8</v>
      </c>
      <c r="C34" s="186">
        <f t="shared" si="1"/>
        <v>8</v>
      </c>
      <c r="D34" s="130">
        <f>(C34-B34)/B34</f>
        <v>0</v>
      </c>
    </row>
    <row r="35" ht="36" customHeight="1" spans="1:4">
      <c r="A35" s="184" t="s">
        <v>1828</v>
      </c>
      <c r="B35" s="186">
        <f t="shared" si="0"/>
        <v>2199</v>
      </c>
      <c r="C35" s="186">
        <f t="shared" si="1"/>
        <v>4099</v>
      </c>
      <c r="D35" s="130">
        <f>(C35-B35)/B35</f>
        <v>0.864</v>
      </c>
    </row>
    <row r="36" ht="36" customHeight="1" spans="1:4">
      <c r="A36" s="131" t="s">
        <v>1829</v>
      </c>
      <c r="B36" s="188">
        <v>280</v>
      </c>
      <c r="C36" s="188">
        <v>200</v>
      </c>
      <c r="D36" s="116">
        <f>(C36-B36)/B36</f>
        <v>-0.286</v>
      </c>
    </row>
    <row r="37" ht="36" customHeight="1" spans="1:4">
      <c r="A37" s="196" t="s">
        <v>1830</v>
      </c>
      <c r="B37" s="188"/>
      <c r="C37" s="189"/>
      <c r="D37" s="116"/>
    </row>
    <row r="38" ht="36" customHeight="1" spans="1:4">
      <c r="A38" s="152" t="s">
        <v>128</v>
      </c>
      <c r="B38" s="188">
        <f>B32+B36</f>
        <v>15290</v>
      </c>
      <c r="C38" s="188">
        <f>C32+C36</f>
        <v>17440</v>
      </c>
      <c r="D38" s="116">
        <f>(C38-B38)/B38</f>
        <v>0.141</v>
      </c>
    </row>
    <row r="39" spans="2:3">
      <c r="B39" s="174"/>
      <c r="C39" s="174"/>
    </row>
    <row r="40" spans="2:3">
      <c r="B40" s="174"/>
      <c r="C40" s="174"/>
    </row>
    <row r="41" spans="2:3">
      <c r="B41" s="174"/>
      <c r="C41" s="174"/>
    </row>
    <row r="42" spans="2:3">
      <c r="B42" s="174"/>
      <c r="C42" s="174"/>
    </row>
  </sheetData>
  <mergeCells count="1">
    <mergeCell ref="A1:D1"/>
  </mergeCells>
  <conditionalFormatting sqref="D36">
    <cfRule type="cellIs" dxfId="4" priority="1" stopIfTrue="1" operator="lessThanOrEqual">
      <formula>-1</formula>
    </cfRule>
  </conditionalFormatting>
  <conditionalFormatting sqref="D5:D22 D37:D38 C25 C29:C31 D24:D31 C23 C6:C7 C9:C11 C13:C15 C17:C19">
    <cfRule type="cellIs" dxfId="4"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D26"/>
  <sheetViews>
    <sheetView showGridLines="0" showZeros="0" view="pageBreakPreview" zoomScaleNormal="100" workbookViewId="0">
      <pane ySplit="3" topLeftCell="A4" activePane="bottomLeft" state="frozen"/>
      <selection/>
      <selection pane="bottomLeft" activeCell="A3" sqref="$A3:$XFD3"/>
    </sheetView>
  </sheetViews>
  <sheetFormatPr defaultColWidth="9" defaultRowHeight="14.25" outlineLevelCol="3"/>
  <cols>
    <col min="1" max="1" width="45.6333333333333" style="156" customWidth="1"/>
    <col min="2" max="3" width="20.6333333333333" style="156" customWidth="1"/>
    <col min="4" max="4" width="20.6333333333333" style="157" customWidth="1"/>
    <col min="5" max="16384" width="9" style="156"/>
  </cols>
  <sheetData>
    <row r="1" ht="45" customHeight="1" spans="1:4">
      <c r="A1" s="158" t="s">
        <v>28</v>
      </c>
      <c r="B1" s="158"/>
      <c r="C1" s="158"/>
      <c r="D1" s="158"/>
    </row>
    <row r="2" ht="20.1" customHeight="1" spans="1:4">
      <c r="A2" s="159"/>
      <c r="B2" s="160"/>
      <c r="C2" s="161"/>
      <c r="D2" s="162" t="s">
        <v>1831</v>
      </c>
    </row>
    <row r="3" ht="45" customHeight="1" spans="1:4">
      <c r="A3" s="106" t="s">
        <v>1351</v>
      </c>
      <c r="B3" s="107" t="s">
        <v>46</v>
      </c>
      <c r="C3" s="107" t="s">
        <v>47</v>
      </c>
      <c r="D3" s="107" t="s">
        <v>48</v>
      </c>
    </row>
    <row r="4" ht="36" customHeight="1" spans="1:4">
      <c r="A4" s="108" t="s">
        <v>1832</v>
      </c>
      <c r="B4" s="163"/>
      <c r="C4" s="163"/>
      <c r="D4" s="111"/>
    </row>
    <row r="5" ht="36" customHeight="1" spans="1:4">
      <c r="A5" s="112" t="s">
        <v>1833</v>
      </c>
      <c r="B5" s="164"/>
      <c r="C5" s="164"/>
      <c r="D5" s="165"/>
    </row>
    <row r="6" ht="36" customHeight="1" spans="1:4">
      <c r="A6" s="166" t="s">
        <v>1834</v>
      </c>
      <c r="B6" s="118">
        <f>SUM(B7)</f>
        <v>16257</v>
      </c>
      <c r="C6" s="118">
        <f>SUM(C7)</f>
        <v>17191</v>
      </c>
      <c r="D6" s="167">
        <f>(C6-B6)/B6</f>
        <v>0.057</v>
      </c>
    </row>
    <row r="7" ht="36" customHeight="1" spans="1:4">
      <c r="A7" s="112" t="s">
        <v>1833</v>
      </c>
      <c r="B7" s="168">
        <v>16257</v>
      </c>
      <c r="C7" s="169">
        <v>17191</v>
      </c>
      <c r="D7" s="165">
        <f>(C7-B7)/B7</f>
        <v>0.057</v>
      </c>
    </row>
    <row r="8" s="155" customFormat="1" ht="36" customHeight="1" spans="1:4">
      <c r="A8" s="108" t="s">
        <v>1835</v>
      </c>
      <c r="B8" s="163"/>
      <c r="C8" s="163"/>
      <c r="D8" s="167"/>
    </row>
    <row r="9" s="155" customFormat="1" ht="36" customHeight="1" spans="1:4">
      <c r="A9" s="112" t="s">
        <v>1833</v>
      </c>
      <c r="B9" s="164"/>
      <c r="C9" s="170"/>
      <c r="D9" s="165"/>
    </row>
    <row r="10" s="155" customFormat="1" ht="36" customHeight="1" spans="1:4">
      <c r="A10" s="108" t="s">
        <v>1836</v>
      </c>
      <c r="B10" s="163"/>
      <c r="C10" s="163"/>
      <c r="D10" s="167"/>
    </row>
    <row r="11" s="155" customFormat="1" ht="36" customHeight="1" spans="1:4">
      <c r="A11" s="112" t="s">
        <v>1833</v>
      </c>
      <c r="B11" s="164"/>
      <c r="C11" s="171"/>
      <c r="D11" s="165"/>
    </row>
    <row r="12" s="155" customFormat="1" ht="36" customHeight="1" spans="1:4">
      <c r="A12" s="108" t="s">
        <v>1837</v>
      </c>
      <c r="B12" s="163"/>
      <c r="C12" s="163"/>
      <c r="D12" s="167"/>
    </row>
    <row r="13" s="155" customFormat="1" ht="36" customHeight="1" spans="1:4">
      <c r="A13" s="112" t="s">
        <v>1833</v>
      </c>
      <c r="B13" s="164"/>
      <c r="C13" s="171"/>
      <c r="D13" s="165"/>
    </row>
    <row r="14" s="155" customFormat="1" ht="36" customHeight="1" spans="1:4">
      <c r="A14" s="108" t="s">
        <v>1838</v>
      </c>
      <c r="B14" s="118">
        <f>SUM(B15)</f>
        <v>0</v>
      </c>
      <c r="C14" s="118">
        <f>SUM(C15)</f>
        <v>0</v>
      </c>
      <c r="D14" s="167"/>
    </row>
    <row r="15" ht="36" customHeight="1" spans="1:4">
      <c r="A15" s="112" t="s">
        <v>1833</v>
      </c>
      <c r="B15" s="168"/>
      <c r="C15" s="169"/>
      <c r="D15" s="165"/>
    </row>
    <row r="16" ht="36" customHeight="1" spans="1:4">
      <c r="A16" s="108" t="s">
        <v>1839</v>
      </c>
      <c r="B16" s="163"/>
      <c r="C16" s="118"/>
      <c r="D16" s="167"/>
    </row>
    <row r="17" ht="36" customHeight="1" spans="1:4">
      <c r="A17" s="112" t="s">
        <v>1833</v>
      </c>
      <c r="B17" s="164"/>
      <c r="C17" s="127"/>
      <c r="D17" s="165"/>
    </row>
    <row r="18" ht="36" customHeight="1" spans="1:4">
      <c r="A18" s="172" t="s">
        <v>1840</v>
      </c>
      <c r="B18" s="118">
        <f>B4+B6+B8+B10+B12+B14+B16</f>
        <v>16257</v>
      </c>
      <c r="C18" s="118">
        <f>C4+C6+C8+C10+C12+C14+C16</f>
        <v>17191</v>
      </c>
      <c r="D18" s="167">
        <f>(C18-B18)/B18</f>
        <v>0.057</v>
      </c>
    </row>
    <row r="19" ht="36" customHeight="1" spans="1:4">
      <c r="A19" s="112" t="s">
        <v>1841</v>
      </c>
      <c r="B19" s="121">
        <f>B5+B7+B9+B11+B13+B15+B17</f>
        <v>16257</v>
      </c>
      <c r="C19" s="121">
        <f>C5+C7+C9+C11+C13+C15+C17</f>
        <v>17191</v>
      </c>
      <c r="D19" s="165">
        <f>(C19-B19)/B19</f>
        <v>0.057</v>
      </c>
    </row>
    <row r="20" ht="36" customHeight="1" spans="1:4">
      <c r="A20" s="173" t="s">
        <v>1842</v>
      </c>
      <c r="B20" s="163"/>
      <c r="C20" s="163"/>
      <c r="D20" s="167"/>
    </row>
    <row r="21" ht="36" customHeight="1" spans="1:4">
      <c r="A21" s="131" t="s">
        <v>1843</v>
      </c>
      <c r="B21" s="118">
        <v>10</v>
      </c>
      <c r="C21" s="118">
        <v>10</v>
      </c>
      <c r="D21" s="167">
        <f>(C21-B21)/B21</f>
        <v>0</v>
      </c>
    </row>
    <row r="22" ht="36" customHeight="1" spans="1:4">
      <c r="A22" s="172" t="s">
        <v>191</v>
      </c>
      <c r="B22" s="118">
        <f>B18+B21</f>
        <v>16267</v>
      </c>
      <c r="C22" s="118">
        <f>C18+C21</f>
        <v>17201</v>
      </c>
      <c r="D22" s="167">
        <f>(C22-B22)/B22</f>
        <v>0.057</v>
      </c>
    </row>
    <row r="23" spans="2:3">
      <c r="B23" s="174"/>
      <c r="C23" s="174"/>
    </row>
    <row r="24" spans="2:3">
      <c r="B24" s="174"/>
      <c r="C24" s="174"/>
    </row>
    <row r="25" spans="2:3">
      <c r="B25" s="174"/>
      <c r="C25" s="174"/>
    </row>
    <row r="26" spans="2:3">
      <c r="B26" s="174"/>
      <c r="C26" s="174"/>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G42"/>
  <sheetViews>
    <sheetView showGridLines="0" showZeros="0" view="pageBreakPreview" zoomScaleNormal="100" workbookViewId="0">
      <pane ySplit="3" topLeftCell="A4" activePane="bottomLeft" state="frozen"/>
      <selection/>
      <selection pane="bottomLeft" activeCell="A3" sqref="$A3:$XFD3"/>
    </sheetView>
  </sheetViews>
  <sheetFormatPr defaultColWidth="9" defaultRowHeight="14.25" outlineLevelCol="6"/>
  <cols>
    <col min="1" max="1" width="46.1333333333333" style="134" customWidth="1"/>
    <col min="2" max="3" width="20.6333333333333" style="134" customWidth="1"/>
    <col min="4" max="4" width="20.6333333333333" style="135" customWidth="1"/>
    <col min="5" max="16384" width="9" style="134"/>
  </cols>
  <sheetData>
    <row r="1" ht="45" customHeight="1" spans="1:4">
      <c r="A1" s="136" t="s">
        <v>29</v>
      </c>
      <c r="B1" s="136"/>
      <c r="C1" s="136"/>
      <c r="D1" s="136"/>
    </row>
    <row r="2" ht="20.1" customHeight="1" spans="1:4">
      <c r="A2" s="137"/>
      <c r="B2" s="138"/>
      <c r="C2" s="139"/>
      <c r="D2" s="140" t="s">
        <v>44</v>
      </c>
    </row>
    <row r="3" ht="45" customHeight="1" spans="1:4">
      <c r="A3" s="141" t="s">
        <v>1814</v>
      </c>
      <c r="B3" s="107" t="s">
        <v>192</v>
      </c>
      <c r="C3" s="107" t="s">
        <v>47</v>
      </c>
      <c r="D3" s="107" t="s">
        <v>1762</v>
      </c>
    </row>
    <row r="4" ht="36" customHeight="1" spans="1:4">
      <c r="A4" s="142" t="s">
        <v>1815</v>
      </c>
      <c r="B4" s="143"/>
      <c r="C4" s="110"/>
      <c r="D4" s="111"/>
    </row>
    <row r="5" ht="36" customHeight="1" spans="1:4">
      <c r="A5" s="144" t="s">
        <v>1816</v>
      </c>
      <c r="B5" s="145"/>
      <c r="C5" s="145"/>
      <c r="D5" s="146"/>
    </row>
    <row r="6" ht="36" customHeight="1" spans="1:4">
      <c r="A6" s="144" t="s">
        <v>1817</v>
      </c>
      <c r="B6" s="145"/>
      <c r="C6" s="145"/>
      <c r="D6" s="146"/>
    </row>
    <row r="7" s="133" customFormat="1" ht="36" customHeight="1" spans="1:7">
      <c r="A7" s="144" t="s">
        <v>1818</v>
      </c>
      <c r="B7" s="145"/>
      <c r="C7" s="145"/>
      <c r="D7" s="146"/>
      <c r="G7" s="133">
        <v>1</v>
      </c>
    </row>
    <row r="8" s="133" customFormat="1" ht="36" customHeight="1" spans="1:4">
      <c r="A8" s="147" t="s">
        <v>1819</v>
      </c>
      <c r="B8" s="143">
        <f>SUM(B9:B11)</f>
        <v>17549</v>
      </c>
      <c r="C8" s="143">
        <f>SUM(C9:C11)</f>
        <v>17240</v>
      </c>
      <c r="D8" s="148">
        <f>(C8-B8)/B8</f>
        <v>-0.018</v>
      </c>
    </row>
    <row r="9" s="133" customFormat="1" ht="36" customHeight="1" spans="1:4">
      <c r="A9" s="144" t="s">
        <v>1816</v>
      </c>
      <c r="B9" s="145">
        <v>12589</v>
      </c>
      <c r="C9" s="145">
        <v>13133</v>
      </c>
      <c r="D9" s="146">
        <f>(C9-B9)/B9</f>
        <v>0.043</v>
      </c>
    </row>
    <row r="10" s="133" customFormat="1" ht="36" customHeight="1" spans="1:4">
      <c r="A10" s="144" t="s">
        <v>1817</v>
      </c>
      <c r="B10" s="145">
        <v>3</v>
      </c>
      <c r="C10" s="145">
        <v>8</v>
      </c>
      <c r="D10" s="146">
        <f>(C10-B10)/B10</f>
        <v>1.667</v>
      </c>
    </row>
    <row r="11" s="133" customFormat="1" ht="36" customHeight="1" spans="1:4">
      <c r="A11" s="144" t="s">
        <v>1818</v>
      </c>
      <c r="B11" s="145">
        <v>4957</v>
      </c>
      <c r="C11" s="145">
        <v>4099</v>
      </c>
      <c r="D11" s="146">
        <f>(C11-B11)/B11</f>
        <v>-0.173</v>
      </c>
    </row>
    <row r="12" s="133" customFormat="1" ht="36" customHeight="1" spans="1:4">
      <c r="A12" s="142" t="s">
        <v>1820</v>
      </c>
      <c r="B12" s="143"/>
      <c r="C12" s="143"/>
      <c r="D12" s="148"/>
    </row>
    <row r="13" ht="36" customHeight="1" spans="1:4">
      <c r="A13" s="144" t="s">
        <v>1816</v>
      </c>
      <c r="B13" s="145"/>
      <c r="C13" s="121"/>
      <c r="D13" s="149"/>
    </row>
    <row r="14" ht="36" customHeight="1" spans="1:4">
      <c r="A14" s="144" t="s">
        <v>1817</v>
      </c>
      <c r="B14" s="145"/>
      <c r="C14" s="145"/>
      <c r="D14" s="146"/>
    </row>
    <row r="15" ht="36" customHeight="1" spans="1:4">
      <c r="A15" s="144" t="s">
        <v>1818</v>
      </c>
      <c r="B15" s="145">
        <v>0</v>
      </c>
      <c r="C15" s="121"/>
      <c r="D15" s="149"/>
    </row>
    <row r="16" ht="36" customHeight="1" spans="1:4">
      <c r="A16" s="142" t="s">
        <v>1821</v>
      </c>
      <c r="B16" s="143"/>
      <c r="C16" s="143"/>
      <c r="D16" s="148"/>
    </row>
    <row r="17" ht="36" customHeight="1" spans="1:4">
      <c r="A17" s="144" t="s">
        <v>1816</v>
      </c>
      <c r="B17" s="145"/>
      <c r="C17" s="145"/>
      <c r="D17" s="146"/>
    </row>
    <row r="18" ht="36" customHeight="1" spans="1:4">
      <c r="A18" s="144" t="s">
        <v>1817</v>
      </c>
      <c r="B18" s="145"/>
      <c r="C18" s="145"/>
      <c r="D18" s="146"/>
    </row>
    <row r="19" ht="36" customHeight="1" spans="1:4">
      <c r="A19" s="144" t="s">
        <v>1818</v>
      </c>
      <c r="B19" s="145"/>
      <c r="C19" s="150"/>
      <c r="D19" s="146"/>
    </row>
    <row r="20" ht="36" customHeight="1" spans="1:4">
      <c r="A20" s="142" t="s">
        <v>1822</v>
      </c>
      <c r="B20" s="143"/>
      <c r="C20" s="143"/>
      <c r="D20" s="148"/>
    </row>
    <row r="21" ht="36" customHeight="1" spans="1:4">
      <c r="A21" s="144" t="s">
        <v>1816</v>
      </c>
      <c r="B21" s="145"/>
      <c r="C21" s="114"/>
      <c r="D21" s="146"/>
    </row>
    <row r="22" ht="36" customHeight="1" spans="1:4">
      <c r="A22" s="144" t="s">
        <v>1817</v>
      </c>
      <c r="B22" s="145"/>
      <c r="C22" s="145"/>
      <c r="D22" s="146"/>
    </row>
    <row r="23" ht="36" customHeight="1" spans="1:4">
      <c r="A23" s="144" t="s">
        <v>1818</v>
      </c>
      <c r="B23" s="145"/>
      <c r="C23" s="114"/>
      <c r="D23" s="146"/>
    </row>
    <row r="24" ht="36" customHeight="1" spans="1:4">
      <c r="A24" s="142" t="s">
        <v>1823</v>
      </c>
      <c r="B24" s="143"/>
      <c r="C24" s="110"/>
      <c r="D24" s="148"/>
    </row>
    <row r="25" ht="36" customHeight="1" spans="1:4">
      <c r="A25" s="144" t="s">
        <v>1816</v>
      </c>
      <c r="B25" s="145"/>
      <c r="C25" s="110"/>
      <c r="D25" s="148"/>
    </row>
    <row r="26" ht="36" customHeight="1" spans="1:4">
      <c r="A26" s="144" t="s">
        <v>1817</v>
      </c>
      <c r="B26" s="145"/>
      <c r="C26" s="110"/>
      <c r="D26" s="148"/>
    </row>
    <row r="27" ht="36" customHeight="1" spans="1:4">
      <c r="A27" s="144" t="s">
        <v>1818</v>
      </c>
      <c r="B27" s="145"/>
      <c r="C27" s="110"/>
      <c r="D27" s="148"/>
    </row>
    <row r="28" ht="36" customHeight="1" spans="1:4">
      <c r="A28" s="142" t="s">
        <v>1824</v>
      </c>
      <c r="B28" s="143">
        <f>SUM(B29:B31)</f>
        <v>0</v>
      </c>
      <c r="C28" s="143">
        <f>SUM(C29:C31)</f>
        <v>0</v>
      </c>
      <c r="D28" s="148"/>
    </row>
    <row r="29" ht="36" customHeight="1" spans="1:4">
      <c r="A29" s="144" t="s">
        <v>1816</v>
      </c>
      <c r="B29" s="145"/>
      <c r="C29" s="145"/>
      <c r="D29" s="151"/>
    </row>
    <row r="30" ht="36" customHeight="1" spans="1:4">
      <c r="A30" s="144" t="s">
        <v>1817</v>
      </c>
      <c r="B30" s="145"/>
      <c r="C30" s="145"/>
      <c r="D30" s="151"/>
    </row>
    <row r="31" ht="36" customHeight="1" spans="1:4">
      <c r="A31" s="144" t="s">
        <v>1818</v>
      </c>
      <c r="B31" s="145"/>
      <c r="C31" s="145"/>
      <c r="D31" s="151"/>
    </row>
    <row r="32" ht="36" customHeight="1" spans="1:4">
      <c r="A32" s="152" t="s">
        <v>1825</v>
      </c>
      <c r="B32" s="143">
        <f>SUM(B33:B35)</f>
        <v>17549</v>
      </c>
      <c r="C32" s="143">
        <f>SUM(C33:C35)</f>
        <v>17240</v>
      </c>
      <c r="D32" s="148">
        <f>(C32-B32)/B32</f>
        <v>-0.018</v>
      </c>
    </row>
    <row r="33" ht="36" customHeight="1" spans="1:4">
      <c r="A33" s="144" t="s">
        <v>1826</v>
      </c>
      <c r="B33" s="145">
        <f>B9</f>
        <v>12589</v>
      </c>
      <c r="C33" s="145">
        <f>C9</f>
        <v>13133</v>
      </c>
      <c r="D33" s="151">
        <f>(C33-B33)/B33</f>
        <v>0.043</v>
      </c>
    </row>
    <row r="34" ht="36" customHeight="1" spans="1:4">
      <c r="A34" s="144" t="s">
        <v>1827</v>
      </c>
      <c r="B34" s="145">
        <f>B10</f>
        <v>3</v>
      </c>
      <c r="C34" s="145">
        <f>C10</f>
        <v>8</v>
      </c>
      <c r="D34" s="151">
        <f>(C34-B34)/B34</f>
        <v>1.667</v>
      </c>
    </row>
    <row r="35" ht="36" customHeight="1" spans="1:4">
      <c r="A35" s="144" t="s">
        <v>1828</v>
      </c>
      <c r="B35" s="145">
        <f>B11</f>
        <v>4957</v>
      </c>
      <c r="C35" s="145">
        <f>C11</f>
        <v>4099</v>
      </c>
      <c r="D35" s="151">
        <f>(C35-B35)/B35</f>
        <v>-0.173</v>
      </c>
    </row>
    <row r="36" ht="36" customHeight="1" spans="1:4">
      <c r="A36" s="131" t="s">
        <v>1829</v>
      </c>
      <c r="B36" s="143">
        <v>150</v>
      </c>
      <c r="C36" s="143">
        <v>200</v>
      </c>
      <c r="D36" s="148">
        <f>(C36-B36)/B36</f>
        <v>0.333</v>
      </c>
    </row>
    <row r="37" ht="36" customHeight="1" spans="1:4">
      <c r="A37" s="131" t="s">
        <v>1830</v>
      </c>
      <c r="B37" s="143"/>
      <c r="C37" s="110"/>
      <c r="D37" s="148"/>
    </row>
    <row r="38" ht="36" customHeight="1" spans="1:4">
      <c r="A38" s="152" t="s">
        <v>128</v>
      </c>
      <c r="B38" s="143">
        <f>B32+B36</f>
        <v>17699</v>
      </c>
      <c r="C38" s="143">
        <f>C32+C36</f>
        <v>17440</v>
      </c>
      <c r="D38" s="153">
        <f>(C38-B38)/B38</f>
        <v>-0.015</v>
      </c>
    </row>
    <row r="39" spans="2:3">
      <c r="B39" s="154"/>
      <c r="C39" s="154"/>
    </row>
    <row r="40" spans="2:3">
      <c r="B40" s="154"/>
      <c r="C40" s="154"/>
    </row>
    <row r="41" spans="2:3">
      <c r="B41" s="154"/>
      <c r="C41" s="154"/>
    </row>
    <row r="42" spans="2:3">
      <c r="B42" s="154"/>
      <c r="C42" s="154"/>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D26"/>
  <sheetViews>
    <sheetView showGridLines="0" showZeros="0" view="pageBreakPreview" zoomScaleNormal="100" workbookViewId="0">
      <selection activeCell="A3" sqref="$A3:$XFD3"/>
    </sheetView>
  </sheetViews>
  <sheetFormatPr defaultColWidth="9" defaultRowHeight="14.25" outlineLevelCol="3"/>
  <cols>
    <col min="1" max="1" width="50.75" style="97" customWidth="1"/>
    <col min="2" max="3" width="20.6333333333333" style="98" customWidth="1"/>
    <col min="4" max="4" width="20.6333333333333" style="99" customWidth="1"/>
    <col min="5" max="6" width="12.6333333333333" style="97"/>
    <col min="7" max="245" width="9" style="97"/>
    <col min="246" max="246" width="41.6333333333333" style="97" customWidth="1"/>
    <col min="247" max="248" width="14.5" style="97" customWidth="1"/>
    <col min="249" max="249" width="13.8833333333333" style="97" customWidth="1"/>
    <col min="250" max="252" width="9" style="97"/>
    <col min="253" max="254" width="10.5" style="97" customWidth="1"/>
    <col min="255" max="501" width="9" style="97"/>
    <col min="502" max="502" width="41.6333333333333" style="97" customWidth="1"/>
    <col min="503" max="504" width="14.5" style="97" customWidth="1"/>
    <col min="505" max="505" width="13.8833333333333" style="97" customWidth="1"/>
    <col min="506" max="508" width="9" style="97"/>
    <col min="509" max="510" width="10.5" style="97" customWidth="1"/>
    <col min="511" max="757" width="9" style="97"/>
    <col min="758" max="758" width="41.6333333333333" style="97" customWidth="1"/>
    <col min="759" max="760" width="14.5" style="97" customWidth="1"/>
    <col min="761" max="761" width="13.8833333333333" style="97" customWidth="1"/>
    <col min="762" max="764" width="9" style="97"/>
    <col min="765" max="766" width="10.5" style="97" customWidth="1"/>
    <col min="767" max="1013" width="9" style="97"/>
    <col min="1014" max="1014" width="41.6333333333333" style="97" customWidth="1"/>
    <col min="1015" max="1016" width="14.5" style="97" customWidth="1"/>
    <col min="1017" max="1017" width="13.8833333333333" style="97" customWidth="1"/>
    <col min="1018" max="1020" width="9" style="97"/>
    <col min="1021" max="1022" width="10.5" style="97" customWidth="1"/>
    <col min="1023" max="1269" width="9" style="97"/>
    <col min="1270" max="1270" width="41.6333333333333" style="97" customWidth="1"/>
    <col min="1271" max="1272" width="14.5" style="97" customWidth="1"/>
    <col min="1273" max="1273" width="13.8833333333333" style="97" customWidth="1"/>
    <col min="1274" max="1276" width="9" style="97"/>
    <col min="1277" max="1278" width="10.5" style="97" customWidth="1"/>
    <col min="1279" max="1525" width="9" style="97"/>
    <col min="1526" max="1526" width="41.6333333333333" style="97" customWidth="1"/>
    <col min="1527" max="1528" width="14.5" style="97" customWidth="1"/>
    <col min="1529" max="1529" width="13.8833333333333" style="97" customWidth="1"/>
    <col min="1530" max="1532" width="9" style="97"/>
    <col min="1533" max="1534" width="10.5" style="97" customWidth="1"/>
    <col min="1535" max="1781" width="9" style="97"/>
    <col min="1782" max="1782" width="41.6333333333333" style="97" customWidth="1"/>
    <col min="1783" max="1784" width="14.5" style="97" customWidth="1"/>
    <col min="1785" max="1785" width="13.8833333333333" style="97" customWidth="1"/>
    <col min="1786" max="1788" width="9" style="97"/>
    <col min="1789" max="1790" width="10.5" style="97" customWidth="1"/>
    <col min="1791" max="2037" width="9" style="97"/>
    <col min="2038" max="2038" width="41.6333333333333" style="97" customWidth="1"/>
    <col min="2039" max="2040" width="14.5" style="97" customWidth="1"/>
    <col min="2041" max="2041" width="13.8833333333333" style="97" customWidth="1"/>
    <col min="2042" max="2044" width="9" style="97"/>
    <col min="2045" max="2046" width="10.5" style="97" customWidth="1"/>
    <col min="2047" max="2293" width="9" style="97"/>
    <col min="2294" max="2294" width="41.6333333333333" style="97" customWidth="1"/>
    <col min="2295" max="2296" width="14.5" style="97" customWidth="1"/>
    <col min="2297" max="2297" width="13.8833333333333" style="97" customWidth="1"/>
    <col min="2298" max="2300" width="9" style="97"/>
    <col min="2301" max="2302" width="10.5" style="97" customWidth="1"/>
    <col min="2303" max="2549" width="9" style="97"/>
    <col min="2550" max="2550" width="41.6333333333333" style="97" customWidth="1"/>
    <col min="2551" max="2552" width="14.5" style="97" customWidth="1"/>
    <col min="2553" max="2553" width="13.8833333333333" style="97" customWidth="1"/>
    <col min="2554" max="2556" width="9" style="97"/>
    <col min="2557" max="2558" width="10.5" style="97" customWidth="1"/>
    <col min="2559" max="2805" width="9" style="97"/>
    <col min="2806" max="2806" width="41.6333333333333" style="97" customWidth="1"/>
    <col min="2807" max="2808" width="14.5" style="97" customWidth="1"/>
    <col min="2809" max="2809" width="13.8833333333333" style="97" customWidth="1"/>
    <col min="2810" max="2812" width="9" style="97"/>
    <col min="2813" max="2814" width="10.5" style="97" customWidth="1"/>
    <col min="2815" max="3061" width="9" style="97"/>
    <col min="3062" max="3062" width="41.6333333333333" style="97" customWidth="1"/>
    <col min="3063" max="3064" width="14.5" style="97" customWidth="1"/>
    <col min="3065" max="3065" width="13.8833333333333" style="97" customWidth="1"/>
    <col min="3066" max="3068" width="9" style="97"/>
    <col min="3069" max="3070" width="10.5" style="97" customWidth="1"/>
    <col min="3071" max="3317" width="9" style="97"/>
    <col min="3318" max="3318" width="41.6333333333333" style="97" customWidth="1"/>
    <col min="3319" max="3320" width="14.5" style="97" customWidth="1"/>
    <col min="3321" max="3321" width="13.8833333333333" style="97" customWidth="1"/>
    <col min="3322" max="3324" width="9" style="97"/>
    <col min="3325" max="3326" width="10.5" style="97" customWidth="1"/>
    <col min="3327" max="3573" width="9" style="97"/>
    <col min="3574" max="3574" width="41.6333333333333" style="97" customWidth="1"/>
    <col min="3575" max="3576" width="14.5" style="97" customWidth="1"/>
    <col min="3577" max="3577" width="13.8833333333333" style="97" customWidth="1"/>
    <col min="3578" max="3580" width="9" style="97"/>
    <col min="3581" max="3582" width="10.5" style="97" customWidth="1"/>
    <col min="3583" max="3829" width="9" style="97"/>
    <col min="3830" max="3830" width="41.6333333333333" style="97" customWidth="1"/>
    <col min="3831" max="3832" width="14.5" style="97" customWidth="1"/>
    <col min="3833" max="3833" width="13.8833333333333" style="97" customWidth="1"/>
    <col min="3834" max="3836" width="9" style="97"/>
    <col min="3837" max="3838" width="10.5" style="97" customWidth="1"/>
    <col min="3839" max="4085" width="9" style="97"/>
    <col min="4086" max="4086" width="41.6333333333333" style="97" customWidth="1"/>
    <col min="4087" max="4088" width="14.5" style="97" customWidth="1"/>
    <col min="4089" max="4089" width="13.8833333333333" style="97" customWidth="1"/>
    <col min="4090" max="4092" width="9" style="97"/>
    <col min="4093" max="4094" width="10.5" style="97" customWidth="1"/>
    <col min="4095" max="4341" width="9" style="97"/>
    <col min="4342" max="4342" width="41.6333333333333" style="97" customWidth="1"/>
    <col min="4343" max="4344" width="14.5" style="97" customWidth="1"/>
    <col min="4345" max="4345" width="13.8833333333333" style="97" customWidth="1"/>
    <col min="4346" max="4348" width="9" style="97"/>
    <col min="4349" max="4350" width="10.5" style="97" customWidth="1"/>
    <col min="4351" max="4597" width="9" style="97"/>
    <col min="4598" max="4598" width="41.6333333333333" style="97" customWidth="1"/>
    <col min="4599" max="4600" width="14.5" style="97" customWidth="1"/>
    <col min="4601" max="4601" width="13.8833333333333" style="97" customWidth="1"/>
    <col min="4602" max="4604" width="9" style="97"/>
    <col min="4605" max="4606" width="10.5" style="97" customWidth="1"/>
    <col min="4607" max="4853" width="9" style="97"/>
    <col min="4854" max="4854" width="41.6333333333333" style="97" customWidth="1"/>
    <col min="4855" max="4856" width="14.5" style="97" customWidth="1"/>
    <col min="4857" max="4857" width="13.8833333333333" style="97" customWidth="1"/>
    <col min="4858" max="4860" width="9" style="97"/>
    <col min="4861" max="4862" width="10.5" style="97" customWidth="1"/>
    <col min="4863" max="5109" width="9" style="97"/>
    <col min="5110" max="5110" width="41.6333333333333" style="97" customWidth="1"/>
    <col min="5111" max="5112" width="14.5" style="97" customWidth="1"/>
    <col min="5113" max="5113" width="13.8833333333333" style="97" customWidth="1"/>
    <col min="5114" max="5116" width="9" style="97"/>
    <col min="5117" max="5118" width="10.5" style="97" customWidth="1"/>
    <col min="5119" max="5365" width="9" style="97"/>
    <col min="5366" max="5366" width="41.6333333333333" style="97" customWidth="1"/>
    <col min="5367" max="5368" width="14.5" style="97" customWidth="1"/>
    <col min="5369" max="5369" width="13.8833333333333" style="97" customWidth="1"/>
    <col min="5370" max="5372" width="9" style="97"/>
    <col min="5373" max="5374" width="10.5" style="97" customWidth="1"/>
    <col min="5375" max="5621" width="9" style="97"/>
    <col min="5622" max="5622" width="41.6333333333333" style="97" customWidth="1"/>
    <col min="5623" max="5624" width="14.5" style="97" customWidth="1"/>
    <col min="5625" max="5625" width="13.8833333333333" style="97" customWidth="1"/>
    <col min="5626" max="5628" width="9" style="97"/>
    <col min="5629" max="5630" width="10.5" style="97" customWidth="1"/>
    <col min="5631" max="5877" width="9" style="97"/>
    <col min="5878" max="5878" width="41.6333333333333" style="97" customWidth="1"/>
    <col min="5879" max="5880" width="14.5" style="97" customWidth="1"/>
    <col min="5881" max="5881" width="13.8833333333333" style="97" customWidth="1"/>
    <col min="5882" max="5884" width="9" style="97"/>
    <col min="5885" max="5886" width="10.5" style="97" customWidth="1"/>
    <col min="5887" max="6133" width="9" style="97"/>
    <col min="6134" max="6134" width="41.6333333333333" style="97" customWidth="1"/>
    <col min="6135" max="6136" width="14.5" style="97" customWidth="1"/>
    <col min="6137" max="6137" width="13.8833333333333" style="97" customWidth="1"/>
    <col min="6138" max="6140" width="9" style="97"/>
    <col min="6141" max="6142" width="10.5" style="97" customWidth="1"/>
    <col min="6143" max="6389" width="9" style="97"/>
    <col min="6390" max="6390" width="41.6333333333333" style="97" customWidth="1"/>
    <col min="6391" max="6392" width="14.5" style="97" customWidth="1"/>
    <col min="6393" max="6393" width="13.8833333333333" style="97" customWidth="1"/>
    <col min="6394" max="6396" width="9" style="97"/>
    <col min="6397" max="6398" width="10.5" style="97" customWidth="1"/>
    <col min="6399" max="6645" width="9" style="97"/>
    <col min="6646" max="6646" width="41.6333333333333" style="97" customWidth="1"/>
    <col min="6647" max="6648" width="14.5" style="97" customWidth="1"/>
    <col min="6649" max="6649" width="13.8833333333333" style="97" customWidth="1"/>
    <col min="6650" max="6652" width="9" style="97"/>
    <col min="6653" max="6654" width="10.5" style="97" customWidth="1"/>
    <col min="6655" max="6901" width="9" style="97"/>
    <col min="6902" max="6902" width="41.6333333333333" style="97" customWidth="1"/>
    <col min="6903" max="6904" width="14.5" style="97" customWidth="1"/>
    <col min="6905" max="6905" width="13.8833333333333" style="97" customWidth="1"/>
    <col min="6906" max="6908" width="9" style="97"/>
    <col min="6909" max="6910" width="10.5" style="97" customWidth="1"/>
    <col min="6911" max="7157" width="9" style="97"/>
    <col min="7158" max="7158" width="41.6333333333333" style="97" customWidth="1"/>
    <col min="7159" max="7160" width="14.5" style="97" customWidth="1"/>
    <col min="7161" max="7161" width="13.8833333333333" style="97" customWidth="1"/>
    <col min="7162" max="7164" width="9" style="97"/>
    <col min="7165" max="7166" width="10.5" style="97" customWidth="1"/>
    <col min="7167" max="7413" width="9" style="97"/>
    <col min="7414" max="7414" width="41.6333333333333" style="97" customWidth="1"/>
    <col min="7415" max="7416" width="14.5" style="97" customWidth="1"/>
    <col min="7417" max="7417" width="13.8833333333333" style="97" customWidth="1"/>
    <col min="7418" max="7420" width="9" style="97"/>
    <col min="7421" max="7422" width="10.5" style="97" customWidth="1"/>
    <col min="7423" max="7669" width="9" style="97"/>
    <col min="7670" max="7670" width="41.6333333333333" style="97" customWidth="1"/>
    <col min="7671" max="7672" width="14.5" style="97" customWidth="1"/>
    <col min="7673" max="7673" width="13.8833333333333" style="97" customWidth="1"/>
    <col min="7674" max="7676" width="9" style="97"/>
    <col min="7677" max="7678" width="10.5" style="97" customWidth="1"/>
    <col min="7679" max="7925" width="9" style="97"/>
    <col min="7926" max="7926" width="41.6333333333333" style="97" customWidth="1"/>
    <col min="7927" max="7928" width="14.5" style="97" customWidth="1"/>
    <col min="7929" max="7929" width="13.8833333333333" style="97" customWidth="1"/>
    <col min="7930" max="7932" width="9" style="97"/>
    <col min="7933" max="7934" width="10.5" style="97" customWidth="1"/>
    <col min="7935" max="8181" width="9" style="97"/>
    <col min="8182" max="8182" width="41.6333333333333" style="97" customWidth="1"/>
    <col min="8183" max="8184" width="14.5" style="97" customWidth="1"/>
    <col min="8185" max="8185" width="13.8833333333333" style="97" customWidth="1"/>
    <col min="8186" max="8188" width="9" style="97"/>
    <col min="8189" max="8190" width="10.5" style="97" customWidth="1"/>
    <col min="8191" max="8437" width="9" style="97"/>
    <col min="8438" max="8438" width="41.6333333333333" style="97" customWidth="1"/>
    <col min="8439" max="8440" width="14.5" style="97" customWidth="1"/>
    <col min="8441" max="8441" width="13.8833333333333" style="97" customWidth="1"/>
    <col min="8442" max="8444" width="9" style="97"/>
    <col min="8445" max="8446" width="10.5" style="97" customWidth="1"/>
    <col min="8447" max="8693" width="9" style="97"/>
    <col min="8694" max="8694" width="41.6333333333333" style="97" customWidth="1"/>
    <col min="8695" max="8696" width="14.5" style="97" customWidth="1"/>
    <col min="8697" max="8697" width="13.8833333333333" style="97" customWidth="1"/>
    <col min="8698" max="8700" width="9" style="97"/>
    <col min="8701" max="8702" width="10.5" style="97" customWidth="1"/>
    <col min="8703" max="8949" width="9" style="97"/>
    <col min="8950" max="8950" width="41.6333333333333" style="97" customWidth="1"/>
    <col min="8951" max="8952" width="14.5" style="97" customWidth="1"/>
    <col min="8953" max="8953" width="13.8833333333333" style="97" customWidth="1"/>
    <col min="8954" max="8956" width="9" style="97"/>
    <col min="8957" max="8958" width="10.5" style="97" customWidth="1"/>
    <col min="8959" max="9205" width="9" style="97"/>
    <col min="9206" max="9206" width="41.6333333333333" style="97" customWidth="1"/>
    <col min="9207" max="9208" width="14.5" style="97" customWidth="1"/>
    <col min="9209" max="9209" width="13.8833333333333" style="97" customWidth="1"/>
    <col min="9210" max="9212" width="9" style="97"/>
    <col min="9213" max="9214" width="10.5" style="97" customWidth="1"/>
    <col min="9215" max="9461" width="9" style="97"/>
    <col min="9462" max="9462" width="41.6333333333333" style="97" customWidth="1"/>
    <col min="9463" max="9464" width="14.5" style="97" customWidth="1"/>
    <col min="9465" max="9465" width="13.8833333333333" style="97" customWidth="1"/>
    <col min="9466" max="9468" width="9" style="97"/>
    <col min="9469" max="9470" width="10.5" style="97" customWidth="1"/>
    <col min="9471" max="9717" width="9" style="97"/>
    <col min="9718" max="9718" width="41.6333333333333" style="97" customWidth="1"/>
    <col min="9719" max="9720" width="14.5" style="97" customWidth="1"/>
    <col min="9721" max="9721" width="13.8833333333333" style="97" customWidth="1"/>
    <col min="9722" max="9724" width="9" style="97"/>
    <col min="9725" max="9726" width="10.5" style="97" customWidth="1"/>
    <col min="9727" max="9973" width="9" style="97"/>
    <col min="9974" max="9974" width="41.6333333333333" style="97" customWidth="1"/>
    <col min="9975" max="9976" width="14.5" style="97" customWidth="1"/>
    <col min="9977" max="9977" width="13.8833333333333" style="97" customWidth="1"/>
    <col min="9978" max="9980" width="9" style="97"/>
    <col min="9981" max="9982" width="10.5" style="97" customWidth="1"/>
    <col min="9983" max="10229" width="9" style="97"/>
    <col min="10230" max="10230" width="41.6333333333333" style="97" customWidth="1"/>
    <col min="10231" max="10232" width="14.5" style="97" customWidth="1"/>
    <col min="10233" max="10233" width="13.8833333333333" style="97" customWidth="1"/>
    <col min="10234" max="10236" width="9" style="97"/>
    <col min="10237" max="10238" width="10.5" style="97" customWidth="1"/>
    <col min="10239" max="10485" width="9" style="97"/>
    <col min="10486" max="10486" width="41.6333333333333" style="97" customWidth="1"/>
    <col min="10487" max="10488" width="14.5" style="97" customWidth="1"/>
    <col min="10489" max="10489" width="13.8833333333333" style="97" customWidth="1"/>
    <col min="10490" max="10492" width="9" style="97"/>
    <col min="10493" max="10494" width="10.5" style="97" customWidth="1"/>
    <col min="10495" max="10741" width="9" style="97"/>
    <col min="10742" max="10742" width="41.6333333333333" style="97" customWidth="1"/>
    <col min="10743" max="10744" width="14.5" style="97" customWidth="1"/>
    <col min="10745" max="10745" width="13.8833333333333" style="97" customWidth="1"/>
    <col min="10746" max="10748" width="9" style="97"/>
    <col min="10749" max="10750" width="10.5" style="97" customWidth="1"/>
    <col min="10751" max="10997" width="9" style="97"/>
    <col min="10998" max="10998" width="41.6333333333333" style="97" customWidth="1"/>
    <col min="10999" max="11000" width="14.5" style="97" customWidth="1"/>
    <col min="11001" max="11001" width="13.8833333333333" style="97" customWidth="1"/>
    <col min="11002" max="11004" width="9" style="97"/>
    <col min="11005" max="11006" width="10.5" style="97" customWidth="1"/>
    <col min="11007" max="11253" width="9" style="97"/>
    <col min="11254" max="11254" width="41.6333333333333" style="97" customWidth="1"/>
    <col min="11255" max="11256" width="14.5" style="97" customWidth="1"/>
    <col min="11257" max="11257" width="13.8833333333333" style="97" customWidth="1"/>
    <col min="11258" max="11260" width="9" style="97"/>
    <col min="11261" max="11262" width="10.5" style="97" customWidth="1"/>
    <col min="11263" max="11509" width="9" style="97"/>
    <col min="11510" max="11510" width="41.6333333333333" style="97" customWidth="1"/>
    <col min="11511" max="11512" width="14.5" style="97" customWidth="1"/>
    <col min="11513" max="11513" width="13.8833333333333" style="97" customWidth="1"/>
    <col min="11514" max="11516" width="9" style="97"/>
    <col min="11517" max="11518" width="10.5" style="97" customWidth="1"/>
    <col min="11519" max="11765" width="9" style="97"/>
    <col min="11766" max="11766" width="41.6333333333333" style="97" customWidth="1"/>
    <col min="11767" max="11768" width="14.5" style="97" customWidth="1"/>
    <col min="11769" max="11769" width="13.8833333333333" style="97" customWidth="1"/>
    <col min="11770" max="11772" width="9" style="97"/>
    <col min="11773" max="11774" width="10.5" style="97" customWidth="1"/>
    <col min="11775" max="12021" width="9" style="97"/>
    <col min="12022" max="12022" width="41.6333333333333" style="97" customWidth="1"/>
    <col min="12023" max="12024" width="14.5" style="97" customWidth="1"/>
    <col min="12025" max="12025" width="13.8833333333333" style="97" customWidth="1"/>
    <col min="12026" max="12028" width="9" style="97"/>
    <col min="12029" max="12030" width="10.5" style="97" customWidth="1"/>
    <col min="12031" max="12277" width="9" style="97"/>
    <col min="12278" max="12278" width="41.6333333333333" style="97" customWidth="1"/>
    <col min="12279" max="12280" width="14.5" style="97" customWidth="1"/>
    <col min="12281" max="12281" width="13.8833333333333" style="97" customWidth="1"/>
    <col min="12282" max="12284" width="9" style="97"/>
    <col min="12285" max="12286" width="10.5" style="97" customWidth="1"/>
    <col min="12287" max="12533" width="9" style="97"/>
    <col min="12534" max="12534" width="41.6333333333333" style="97" customWidth="1"/>
    <col min="12535" max="12536" width="14.5" style="97" customWidth="1"/>
    <col min="12537" max="12537" width="13.8833333333333" style="97" customWidth="1"/>
    <col min="12538" max="12540" width="9" style="97"/>
    <col min="12541" max="12542" width="10.5" style="97" customWidth="1"/>
    <col min="12543" max="12789" width="9" style="97"/>
    <col min="12790" max="12790" width="41.6333333333333" style="97" customWidth="1"/>
    <col min="12791" max="12792" width="14.5" style="97" customWidth="1"/>
    <col min="12793" max="12793" width="13.8833333333333" style="97" customWidth="1"/>
    <col min="12794" max="12796" width="9" style="97"/>
    <col min="12797" max="12798" width="10.5" style="97" customWidth="1"/>
    <col min="12799" max="13045" width="9" style="97"/>
    <col min="13046" max="13046" width="41.6333333333333" style="97" customWidth="1"/>
    <col min="13047" max="13048" width="14.5" style="97" customWidth="1"/>
    <col min="13049" max="13049" width="13.8833333333333" style="97" customWidth="1"/>
    <col min="13050" max="13052" width="9" style="97"/>
    <col min="13053" max="13054" width="10.5" style="97" customWidth="1"/>
    <col min="13055" max="13301" width="9" style="97"/>
    <col min="13302" max="13302" width="41.6333333333333" style="97" customWidth="1"/>
    <col min="13303" max="13304" width="14.5" style="97" customWidth="1"/>
    <col min="13305" max="13305" width="13.8833333333333" style="97" customWidth="1"/>
    <col min="13306" max="13308" width="9" style="97"/>
    <col min="13309" max="13310" width="10.5" style="97" customWidth="1"/>
    <col min="13311" max="13557" width="9" style="97"/>
    <col min="13558" max="13558" width="41.6333333333333" style="97" customWidth="1"/>
    <col min="13559" max="13560" width="14.5" style="97" customWidth="1"/>
    <col min="13561" max="13561" width="13.8833333333333" style="97" customWidth="1"/>
    <col min="13562" max="13564" width="9" style="97"/>
    <col min="13565" max="13566" width="10.5" style="97" customWidth="1"/>
    <col min="13567" max="13813" width="9" style="97"/>
    <col min="13814" max="13814" width="41.6333333333333" style="97" customWidth="1"/>
    <col min="13815" max="13816" width="14.5" style="97" customWidth="1"/>
    <col min="13817" max="13817" width="13.8833333333333" style="97" customWidth="1"/>
    <col min="13818" max="13820" width="9" style="97"/>
    <col min="13821" max="13822" width="10.5" style="97" customWidth="1"/>
    <col min="13823" max="14069" width="9" style="97"/>
    <col min="14070" max="14070" width="41.6333333333333" style="97" customWidth="1"/>
    <col min="14071" max="14072" width="14.5" style="97" customWidth="1"/>
    <col min="14073" max="14073" width="13.8833333333333" style="97" customWidth="1"/>
    <col min="14074" max="14076" width="9" style="97"/>
    <col min="14077" max="14078" width="10.5" style="97" customWidth="1"/>
    <col min="14079" max="14325" width="9" style="97"/>
    <col min="14326" max="14326" width="41.6333333333333" style="97" customWidth="1"/>
    <col min="14327" max="14328" width="14.5" style="97" customWidth="1"/>
    <col min="14329" max="14329" width="13.8833333333333" style="97" customWidth="1"/>
    <col min="14330" max="14332" width="9" style="97"/>
    <col min="14333" max="14334" width="10.5" style="97" customWidth="1"/>
    <col min="14335" max="14581" width="9" style="97"/>
    <col min="14582" max="14582" width="41.6333333333333" style="97" customWidth="1"/>
    <col min="14583" max="14584" width="14.5" style="97" customWidth="1"/>
    <col min="14585" max="14585" width="13.8833333333333" style="97" customWidth="1"/>
    <col min="14586" max="14588" width="9" style="97"/>
    <col min="14589" max="14590" width="10.5" style="97" customWidth="1"/>
    <col min="14591" max="14837" width="9" style="97"/>
    <col min="14838" max="14838" width="41.6333333333333" style="97" customWidth="1"/>
    <col min="14839" max="14840" width="14.5" style="97" customWidth="1"/>
    <col min="14841" max="14841" width="13.8833333333333" style="97" customWidth="1"/>
    <col min="14842" max="14844" width="9" style="97"/>
    <col min="14845" max="14846" width="10.5" style="97" customWidth="1"/>
    <col min="14847" max="15093" width="9" style="97"/>
    <col min="15094" max="15094" width="41.6333333333333" style="97" customWidth="1"/>
    <col min="15095" max="15096" width="14.5" style="97" customWidth="1"/>
    <col min="15097" max="15097" width="13.8833333333333" style="97" customWidth="1"/>
    <col min="15098" max="15100" width="9" style="97"/>
    <col min="15101" max="15102" width="10.5" style="97" customWidth="1"/>
    <col min="15103" max="15349" width="9" style="97"/>
    <col min="15350" max="15350" width="41.6333333333333" style="97" customWidth="1"/>
    <col min="15351" max="15352" width="14.5" style="97" customWidth="1"/>
    <col min="15353" max="15353" width="13.8833333333333" style="97" customWidth="1"/>
    <col min="15354" max="15356" width="9" style="97"/>
    <col min="15357" max="15358" width="10.5" style="97" customWidth="1"/>
    <col min="15359" max="15605" width="9" style="97"/>
    <col min="15606" max="15606" width="41.6333333333333" style="97" customWidth="1"/>
    <col min="15607" max="15608" width="14.5" style="97" customWidth="1"/>
    <col min="15609" max="15609" width="13.8833333333333" style="97" customWidth="1"/>
    <col min="15610" max="15612" width="9" style="97"/>
    <col min="15613" max="15614" width="10.5" style="97" customWidth="1"/>
    <col min="15615" max="15861" width="9" style="97"/>
    <col min="15862" max="15862" width="41.6333333333333" style="97" customWidth="1"/>
    <col min="15863" max="15864" width="14.5" style="97" customWidth="1"/>
    <col min="15865" max="15865" width="13.8833333333333" style="97" customWidth="1"/>
    <col min="15866" max="15868" width="9" style="97"/>
    <col min="15869" max="15870" width="10.5" style="97" customWidth="1"/>
    <col min="15871" max="16117" width="9" style="97"/>
    <col min="16118" max="16118" width="41.6333333333333" style="97" customWidth="1"/>
    <col min="16119" max="16120" width="14.5" style="97" customWidth="1"/>
    <col min="16121" max="16121" width="13.8833333333333" style="97" customWidth="1"/>
    <col min="16122" max="16124" width="9" style="97"/>
    <col min="16125" max="16126" width="10.5" style="97" customWidth="1"/>
    <col min="16127" max="16384" width="9" style="97"/>
  </cols>
  <sheetData>
    <row r="1" ht="45" customHeight="1" spans="1:4">
      <c r="A1" s="100" t="s">
        <v>30</v>
      </c>
      <c r="B1" s="101"/>
      <c r="C1" s="101"/>
      <c r="D1" s="100"/>
    </row>
    <row r="2" ht="20.1" customHeight="1" spans="1:4">
      <c r="A2" s="102"/>
      <c r="B2" s="103"/>
      <c r="C2" s="104"/>
      <c r="D2" s="105" t="s">
        <v>44</v>
      </c>
    </row>
    <row r="3" ht="45" customHeight="1" spans="1:4">
      <c r="A3" s="106" t="s">
        <v>1351</v>
      </c>
      <c r="B3" s="107" t="s">
        <v>192</v>
      </c>
      <c r="C3" s="107" t="s">
        <v>47</v>
      </c>
      <c r="D3" s="107" t="s">
        <v>1762</v>
      </c>
    </row>
    <row r="4" ht="36" customHeight="1" spans="1:4">
      <c r="A4" s="108" t="s">
        <v>1832</v>
      </c>
      <c r="B4" s="109"/>
      <c r="C4" s="110"/>
      <c r="D4" s="111"/>
    </row>
    <row r="5" ht="36" customHeight="1" spans="1:4">
      <c r="A5" s="112" t="s">
        <v>1833</v>
      </c>
      <c r="B5" s="113"/>
      <c r="C5" s="114"/>
      <c r="D5" s="115"/>
    </row>
    <row r="6" ht="36" customHeight="1" spans="1:4">
      <c r="A6" s="108" t="s">
        <v>1834</v>
      </c>
      <c r="B6" s="109">
        <f>SUM(B7)</f>
        <v>16430</v>
      </c>
      <c r="C6" s="109">
        <f>SUM(C7)</f>
        <v>17191</v>
      </c>
      <c r="D6" s="116">
        <f>(C6-B6)/B6</f>
        <v>0.046</v>
      </c>
    </row>
    <row r="7" ht="36" customHeight="1" spans="1:4">
      <c r="A7" s="112" t="s">
        <v>1833</v>
      </c>
      <c r="B7" s="113">
        <v>16430</v>
      </c>
      <c r="C7" s="114">
        <v>17191</v>
      </c>
      <c r="D7" s="115">
        <f>(C7-B7)/B7</f>
        <v>0.046</v>
      </c>
    </row>
    <row r="8" ht="36" customHeight="1" spans="1:4">
      <c r="A8" s="108" t="s">
        <v>1835</v>
      </c>
      <c r="B8" s="117"/>
      <c r="C8" s="118"/>
      <c r="D8" s="119"/>
    </row>
    <row r="9" ht="36" customHeight="1" spans="1:4">
      <c r="A9" s="112" t="s">
        <v>1833</v>
      </c>
      <c r="B9" s="120"/>
      <c r="C9" s="121"/>
      <c r="D9" s="122"/>
    </row>
    <row r="10" ht="36" customHeight="1" spans="1:4">
      <c r="A10" s="108" t="s">
        <v>1836</v>
      </c>
      <c r="B10" s="109"/>
      <c r="C10" s="110"/>
      <c r="D10" s="116"/>
    </row>
    <row r="11" ht="36" customHeight="1" spans="1:4">
      <c r="A11" s="112" t="s">
        <v>1833</v>
      </c>
      <c r="B11" s="113"/>
      <c r="C11" s="114"/>
      <c r="D11" s="115"/>
    </row>
    <row r="12" ht="36" customHeight="1" spans="1:4">
      <c r="A12" s="108" t="s">
        <v>1837</v>
      </c>
      <c r="B12" s="109"/>
      <c r="C12" s="110"/>
      <c r="D12" s="116"/>
    </row>
    <row r="13" ht="36" customHeight="1" spans="1:4">
      <c r="A13" s="112" t="s">
        <v>1833</v>
      </c>
      <c r="B13" s="113"/>
      <c r="C13" s="114"/>
      <c r="D13" s="115"/>
    </row>
    <row r="14" s="96" customFormat="1" ht="36" customHeight="1" spans="1:4">
      <c r="A14" s="108" t="s">
        <v>1838</v>
      </c>
      <c r="B14" s="123">
        <f>SUM(B15)</f>
        <v>0</v>
      </c>
      <c r="C14" s="123">
        <f>SUM(C15)</f>
        <v>0</v>
      </c>
      <c r="D14" s="119"/>
    </row>
    <row r="15" ht="36" customHeight="1" spans="1:4">
      <c r="A15" s="112" t="s">
        <v>1833</v>
      </c>
      <c r="B15" s="124"/>
      <c r="C15" s="121"/>
      <c r="D15" s="122"/>
    </row>
    <row r="16" ht="36" customHeight="1" spans="1:4">
      <c r="A16" s="108" t="s">
        <v>1839</v>
      </c>
      <c r="B16" s="125"/>
      <c r="C16" s="110"/>
      <c r="D16" s="116"/>
    </row>
    <row r="17" ht="36" customHeight="1" spans="1:4">
      <c r="A17" s="112" t="s">
        <v>1833</v>
      </c>
      <c r="B17" s="126"/>
      <c r="C17" s="127"/>
      <c r="D17" s="115"/>
    </row>
    <row r="18" ht="36" customHeight="1" spans="1:4">
      <c r="A18" s="128" t="s">
        <v>1840</v>
      </c>
      <c r="B18" s="125">
        <f>B19</f>
        <v>16430</v>
      </c>
      <c r="C18" s="125">
        <f>C19</f>
        <v>17191</v>
      </c>
      <c r="D18" s="129">
        <f>(C18-B18)/B18</f>
        <v>0.046</v>
      </c>
    </row>
    <row r="19" ht="36" customHeight="1" spans="1:4">
      <c r="A19" s="112" t="s">
        <v>1841</v>
      </c>
      <c r="B19" s="126">
        <f>B7</f>
        <v>16430</v>
      </c>
      <c r="C19" s="126">
        <f>C7</f>
        <v>17191</v>
      </c>
      <c r="D19" s="130">
        <f>(C19-B19)/B19</f>
        <v>0.046</v>
      </c>
    </row>
    <row r="20" ht="36" customHeight="1" spans="1:4">
      <c r="A20" s="108" t="s">
        <v>1842</v>
      </c>
      <c r="B20" s="125"/>
      <c r="C20" s="118"/>
      <c r="D20" s="116"/>
    </row>
    <row r="21" ht="36" customHeight="1" spans="1:4">
      <c r="A21" s="131" t="s">
        <v>1843</v>
      </c>
      <c r="B21" s="125">
        <v>5</v>
      </c>
      <c r="C21" s="118">
        <v>10</v>
      </c>
      <c r="D21" s="116">
        <f>(C21-B21)/B21</f>
        <v>1</v>
      </c>
    </row>
    <row r="22" ht="36" customHeight="1" spans="1:4">
      <c r="A22" s="128" t="s">
        <v>191</v>
      </c>
      <c r="B22" s="125">
        <f>B18+B21</f>
        <v>16435</v>
      </c>
      <c r="C22" s="125">
        <f>C18+C21</f>
        <v>17201</v>
      </c>
      <c r="D22" s="116">
        <f>(C22-B22)/B22</f>
        <v>0.047</v>
      </c>
    </row>
    <row r="23" spans="2:3">
      <c r="B23" s="132"/>
      <c r="C23" s="132"/>
    </row>
    <row r="24" spans="2:3">
      <c r="B24" s="132"/>
      <c r="C24" s="132"/>
    </row>
    <row r="25" spans="2:3">
      <c r="B25" s="132"/>
      <c r="C25" s="132"/>
    </row>
    <row r="26" spans="2:3">
      <c r="B26" s="132"/>
      <c r="C26" s="132"/>
    </row>
  </sheetData>
  <mergeCells count="1">
    <mergeCell ref="A1:D1"/>
  </mergeCells>
  <conditionalFormatting sqref="D16">
    <cfRule type="cellIs" dxfId="6" priority="4" stopIfTrue="1" operator="lessThan">
      <formula>0</formula>
    </cfRule>
  </conditionalFormatting>
  <conditionalFormatting sqref="E16">
    <cfRule type="cellIs" dxfId="6" priority="5" stopIfTrue="1" operator="lessThan">
      <formula>0</formula>
    </cfRule>
  </conditionalFormatting>
  <conditionalFormatting sqref="D21:D22">
    <cfRule type="cellIs" dxfId="4" priority="2" stopIfTrue="1" operator="lessThanOrEqual">
      <formula>-1</formula>
    </cfRule>
  </conditionalFormatting>
  <conditionalFormatting sqref="D5:D7 D10:D13 D16:D17 D20">
    <cfRule type="cellIs" dxfId="4" priority="3" stopIfTrue="1" operator="lessThanOrEqual">
      <formula>-1</formula>
    </cfRule>
  </conditionalFormatting>
  <conditionalFormatting sqref="B14:B22 C18:C19 C14 C22">
    <cfRule type="cellIs" dxfId="6"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B16"/>
  <sheetViews>
    <sheetView workbookViewId="0">
      <selection activeCell="A1" sqref="A1:B12"/>
    </sheetView>
  </sheetViews>
  <sheetFormatPr defaultColWidth="9" defaultRowHeight="14.25" outlineLevelCol="1"/>
  <cols>
    <col min="1" max="1" width="62.3833333333333" style="83" customWidth="1"/>
    <col min="2" max="2" width="40.75" style="84" customWidth="1"/>
    <col min="3" max="237" width="9" style="83"/>
    <col min="238" max="238" width="41.6333333333333" style="83" customWidth="1"/>
    <col min="239" max="240" width="14.5" style="83" customWidth="1"/>
    <col min="241" max="241" width="13.8833333333333" style="83" customWidth="1"/>
    <col min="242" max="244" width="9" style="83"/>
    <col min="245" max="246" width="10.5" style="83" customWidth="1"/>
    <col min="247" max="16384" width="9" style="83"/>
  </cols>
  <sheetData>
    <row r="1" s="83" customFormat="1" ht="45" customHeight="1" spans="1:2">
      <c r="A1" s="85" t="s">
        <v>31</v>
      </c>
      <c r="B1" s="86"/>
    </row>
    <row r="2" s="83" customFormat="1" ht="20.1" customHeight="1" spans="1:2">
      <c r="A2" s="87"/>
      <c r="B2" s="88"/>
    </row>
    <row r="3" s="83" customFormat="1" ht="45" customHeight="1" spans="1:2">
      <c r="A3" s="89" t="s">
        <v>1844</v>
      </c>
      <c r="B3" s="90"/>
    </row>
    <row r="4" s="83" customFormat="1" ht="36" customHeight="1" spans="1:2">
      <c r="A4" s="91"/>
      <c r="B4" s="92"/>
    </row>
    <row r="5" s="83" customFormat="1" ht="36" customHeight="1" spans="1:2">
      <c r="A5" s="91"/>
      <c r="B5" s="92"/>
    </row>
    <row r="6" s="83" customFormat="1" ht="36" customHeight="1" spans="1:2">
      <c r="A6" s="91"/>
      <c r="B6" s="92"/>
    </row>
    <row r="7" s="83" customFormat="1" ht="36" customHeight="1" spans="1:2">
      <c r="A7" s="91"/>
      <c r="B7" s="92"/>
    </row>
    <row r="8" s="83" customFormat="1" ht="36" customHeight="1" spans="1:2">
      <c r="A8" s="91"/>
      <c r="B8" s="92"/>
    </row>
    <row r="9" s="83" customFormat="1" ht="36" customHeight="1" spans="1:2">
      <c r="A9" s="91"/>
      <c r="B9" s="92"/>
    </row>
    <row r="10" s="83" customFormat="1" ht="36" customHeight="1" spans="1:2">
      <c r="A10" s="91"/>
      <c r="B10" s="92"/>
    </row>
    <row r="11" s="83" customFormat="1" ht="36" customHeight="1" spans="1:2">
      <c r="A11" s="91"/>
      <c r="B11" s="92"/>
    </row>
    <row r="12" s="83" customFormat="1" ht="36" customHeight="1" spans="1:2">
      <c r="A12" s="93"/>
      <c r="B12" s="94"/>
    </row>
    <row r="13" s="83" customFormat="1" spans="2:2">
      <c r="B13" s="95"/>
    </row>
    <row r="14" s="83" customFormat="1" spans="2:2">
      <c r="B14" s="95"/>
    </row>
    <row r="15" s="83" customFormat="1" spans="2:2">
      <c r="B15" s="95"/>
    </row>
    <row r="16" s="83" customFormat="1" spans="2:2">
      <c r="B16" s="95"/>
    </row>
  </sheetData>
  <mergeCells count="2">
    <mergeCell ref="A1:B1"/>
    <mergeCell ref="A3:B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E40"/>
  <sheetViews>
    <sheetView showGridLines="0" showZeros="0" view="pageBreakPreview" zoomScale="90" zoomScaleNormal="90" topLeftCell="B1" workbookViewId="0">
      <pane ySplit="3" topLeftCell="A24" activePane="bottomLeft" state="frozen"/>
      <selection/>
      <selection pane="bottomLeft" activeCell="B3" sqref="$A3:$XFD3"/>
    </sheetView>
  </sheetViews>
  <sheetFormatPr defaultColWidth="9" defaultRowHeight="14.25" outlineLevelCol="4"/>
  <cols>
    <col min="1" max="1" width="12.75" style="211" customWidth="1"/>
    <col min="2" max="2" width="50.75" style="211" customWidth="1"/>
    <col min="3" max="4" width="20.6333333333333" style="560" customWidth="1"/>
    <col min="5" max="5" width="20.6333333333333" style="429" customWidth="1"/>
    <col min="6" max="16384" width="9" style="319"/>
  </cols>
  <sheetData>
    <row r="1" ht="45" customHeight="1" spans="1:5">
      <c r="A1" s="373"/>
      <c r="B1" s="373" t="s">
        <v>5</v>
      </c>
      <c r="C1" s="561"/>
      <c r="D1" s="561"/>
      <c r="E1" s="374"/>
    </row>
    <row r="2" ht="18.95" customHeight="1" spans="1:5">
      <c r="A2" s="562"/>
      <c r="B2" s="537"/>
      <c r="C2" s="563"/>
      <c r="E2" s="538" t="s">
        <v>44</v>
      </c>
    </row>
    <row r="3" s="534" customFormat="1" ht="45" customHeight="1" spans="1:5">
      <c r="A3" s="564" t="s">
        <v>129</v>
      </c>
      <c r="B3" s="565" t="s">
        <v>45</v>
      </c>
      <c r="C3" s="236" t="s">
        <v>46</v>
      </c>
      <c r="D3" s="236" t="s">
        <v>47</v>
      </c>
      <c r="E3" s="565" t="s">
        <v>48</v>
      </c>
    </row>
    <row r="4" ht="30" customHeight="1" spans="1:5">
      <c r="A4" s="566" t="s">
        <v>130</v>
      </c>
      <c r="B4" s="496" t="s">
        <v>131</v>
      </c>
      <c r="C4" s="567">
        <v>35542</v>
      </c>
      <c r="D4" s="567">
        <v>35448</v>
      </c>
      <c r="E4" s="387">
        <v>-0.003</v>
      </c>
    </row>
    <row r="5" ht="30" customHeight="1" spans="1:5">
      <c r="A5" s="566" t="s">
        <v>132</v>
      </c>
      <c r="B5" s="496" t="s">
        <v>133</v>
      </c>
      <c r="C5" s="567"/>
      <c r="D5" s="567"/>
      <c r="E5" s="387" t="s">
        <v>65</v>
      </c>
    </row>
    <row r="6" ht="30" customHeight="1" spans="1:5">
      <c r="A6" s="566" t="s">
        <v>134</v>
      </c>
      <c r="B6" s="496" t="s">
        <v>135</v>
      </c>
      <c r="C6" s="567">
        <v>552</v>
      </c>
      <c r="D6" s="567"/>
      <c r="E6" s="387" t="s">
        <v>65</v>
      </c>
    </row>
    <row r="7" ht="30" customHeight="1" spans="1:5">
      <c r="A7" s="566" t="s">
        <v>136</v>
      </c>
      <c r="B7" s="496" t="s">
        <v>137</v>
      </c>
      <c r="C7" s="567">
        <v>13663</v>
      </c>
      <c r="D7" s="567">
        <v>14037</v>
      </c>
      <c r="E7" s="387">
        <v>0.027</v>
      </c>
    </row>
    <row r="8" ht="30" customHeight="1" spans="1:5">
      <c r="A8" s="566" t="s">
        <v>138</v>
      </c>
      <c r="B8" s="496" t="s">
        <v>139</v>
      </c>
      <c r="C8" s="567">
        <v>40395</v>
      </c>
      <c r="D8" s="567">
        <v>46028</v>
      </c>
      <c r="E8" s="387">
        <v>0.139</v>
      </c>
    </row>
    <row r="9" ht="30" customHeight="1" spans="1:5">
      <c r="A9" s="566" t="s">
        <v>140</v>
      </c>
      <c r="B9" s="514" t="s">
        <v>141</v>
      </c>
      <c r="C9" s="567">
        <v>310</v>
      </c>
      <c r="D9" s="567">
        <v>290</v>
      </c>
      <c r="E9" s="387">
        <v>-0.065</v>
      </c>
    </row>
    <row r="10" ht="30" customHeight="1" spans="1:5">
      <c r="A10" s="566" t="s">
        <v>142</v>
      </c>
      <c r="B10" s="514" t="s">
        <v>143</v>
      </c>
      <c r="C10" s="567">
        <v>2067</v>
      </c>
      <c r="D10" s="567">
        <v>4732</v>
      </c>
      <c r="E10" s="387">
        <v>1.289</v>
      </c>
    </row>
    <row r="11" ht="30" customHeight="1" spans="1:5">
      <c r="A11" s="566" t="s">
        <v>144</v>
      </c>
      <c r="B11" s="514" t="s">
        <v>145</v>
      </c>
      <c r="C11" s="567">
        <v>40061</v>
      </c>
      <c r="D11" s="567">
        <v>53284</v>
      </c>
      <c r="E11" s="387">
        <v>0.33</v>
      </c>
    </row>
    <row r="12" ht="30" customHeight="1" spans="1:5">
      <c r="A12" s="566" t="s">
        <v>146</v>
      </c>
      <c r="B12" s="514" t="s">
        <v>147</v>
      </c>
      <c r="C12" s="567">
        <v>27453</v>
      </c>
      <c r="D12" s="567">
        <v>24558</v>
      </c>
      <c r="E12" s="387">
        <v>-0.105</v>
      </c>
    </row>
    <row r="13" ht="30" customHeight="1" spans="1:5">
      <c r="A13" s="566" t="s">
        <v>148</v>
      </c>
      <c r="B13" s="514" t="s">
        <v>149</v>
      </c>
      <c r="C13" s="567">
        <v>3512</v>
      </c>
      <c r="D13" s="567">
        <v>2141</v>
      </c>
      <c r="E13" s="387">
        <v>-0.39</v>
      </c>
    </row>
    <row r="14" ht="30" customHeight="1" spans="1:5">
      <c r="A14" s="566" t="s">
        <v>150</v>
      </c>
      <c r="B14" s="514" t="s">
        <v>151</v>
      </c>
      <c r="C14" s="567">
        <v>971</v>
      </c>
      <c r="D14" s="567">
        <v>954</v>
      </c>
      <c r="E14" s="387">
        <v>-0.018</v>
      </c>
    </row>
    <row r="15" ht="30" customHeight="1" spans="1:5">
      <c r="A15" s="566" t="s">
        <v>152</v>
      </c>
      <c r="B15" s="514" t="s">
        <v>153</v>
      </c>
      <c r="C15" s="567">
        <v>77779</v>
      </c>
      <c r="D15" s="567">
        <v>65564</v>
      </c>
      <c r="E15" s="387">
        <v>-0.157</v>
      </c>
    </row>
    <row r="16" ht="30" customHeight="1" spans="1:5">
      <c r="A16" s="566" t="s">
        <v>154</v>
      </c>
      <c r="B16" s="500" t="s">
        <v>155</v>
      </c>
      <c r="C16" s="567">
        <v>5759</v>
      </c>
      <c r="D16" s="567">
        <v>11691</v>
      </c>
      <c r="E16" s="387">
        <v>1.03</v>
      </c>
    </row>
    <row r="17" ht="30" customHeight="1" spans="1:5">
      <c r="A17" s="566" t="s">
        <v>156</v>
      </c>
      <c r="B17" s="500" t="s">
        <v>157</v>
      </c>
      <c r="C17" s="567">
        <v>387</v>
      </c>
      <c r="D17" s="567"/>
      <c r="E17" s="387" t="s">
        <v>65</v>
      </c>
    </row>
    <row r="18" ht="30" customHeight="1" spans="1:5">
      <c r="A18" s="566" t="s">
        <v>158</v>
      </c>
      <c r="B18" s="514" t="s">
        <v>159</v>
      </c>
      <c r="C18" s="567">
        <v>2335</v>
      </c>
      <c r="D18" s="567">
        <v>169</v>
      </c>
      <c r="E18" s="387">
        <v>-0.928</v>
      </c>
    </row>
    <row r="19" ht="30" customHeight="1" spans="1:5">
      <c r="A19" s="566" t="s">
        <v>160</v>
      </c>
      <c r="B19" s="514" t="s">
        <v>161</v>
      </c>
      <c r="C19" s="567">
        <v>5100</v>
      </c>
      <c r="D19" s="567"/>
      <c r="E19" s="387" t="s">
        <v>65</v>
      </c>
    </row>
    <row r="20" ht="30" customHeight="1" spans="1:5">
      <c r="A20" s="566" t="s">
        <v>162</v>
      </c>
      <c r="B20" s="514" t="s">
        <v>163</v>
      </c>
      <c r="C20" s="567"/>
      <c r="D20" s="567"/>
      <c r="E20" s="387" t="s">
        <v>65</v>
      </c>
    </row>
    <row r="21" ht="30" customHeight="1" spans="1:5">
      <c r="A21" s="566" t="s">
        <v>164</v>
      </c>
      <c r="B21" s="500" t="s">
        <v>165</v>
      </c>
      <c r="C21" s="567">
        <v>5271</v>
      </c>
      <c r="D21" s="567">
        <v>1499</v>
      </c>
      <c r="E21" s="387">
        <v>-0.716</v>
      </c>
    </row>
    <row r="22" ht="30" customHeight="1" spans="1:5">
      <c r="A22" s="566" t="s">
        <v>166</v>
      </c>
      <c r="B22" s="514" t="s">
        <v>167</v>
      </c>
      <c r="C22" s="567">
        <v>6853</v>
      </c>
      <c r="D22" s="567">
        <v>3187</v>
      </c>
      <c r="E22" s="387">
        <v>-0.535</v>
      </c>
    </row>
    <row r="23" ht="30" customHeight="1" spans="1:5">
      <c r="A23" s="566" t="s">
        <v>168</v>
      </c>
      <c r="B23" s="517" t="s">
        <v>169</v>
      </c>
      <c r="C23" s="567">
        <v>332</v>
      </c>
      <c r="D23" s="567">
        <v>134</v>
      </c>
      <c r="E23" s="387">
        <v>-0.596</v>
      </c>
    </row>
    <row r="24" ht="30" customHeight="1" spans="1:5">
      <c r="A24" s="566" t="s">
        <v>170</v>
      </c>
      <c r="B24" s="517" t="s">
        <v>171</v>
      </c>
      <c r="C24" s="567">
        <v>2057</v>
      </c>
      <c r="D24" s="567">
        <v>1251</v>
      </c>
      <c r="E24" s="387">
        <v>-0.392</v>
      </c>
    </row>
    <row r="25" ht="30" customHeight="1" spans="1:5">
      <c r="A25" s="566" t="s">
        <v>172</v>
      </c>
      <c r="B25" s="517" t="s">
        <v>173</v>
      </c>
      <c r="C25" s="567"/>
      <c r="D25" s="567">
        <v>2765</v>
      </c>
      <c r="E25" s="387" t="s">
        <v>65</v>
      </c>
    </row>
    <row r="26" ht="30" customHeight="1" spans="1:5">
      <c r="A26" s="566" t="s">
        <v>174</v>
      </c>
      <c r="B26" s="517" t="s">
        <v>175</v>
      </c>
      <c r="C26" s="567">
        <v>1047</v>
      </c>
      <c r="D26" s="567">
        <v>5610</v>
      </c>
      <c r="E26" s="387">
        <v>4.358</v>
      </c>
    </row>
    <row r="27" ht="30" customHeight="1" spans="1:5">
      <c r="A27" s="566" t="s">
        <v>176</v>
      </c>
      <c r="B27" s="517" t="s">
        <v>177</v>
      </c>
      <c r="C27" s="567">
        <v>2823</v>
      </c>
      <c r="D27" s="567">
        <v>5905</v>
      </c>
      <c r="E27" s="387">
        <v>1.092</v>
      </c>
    </row>
    <row r="28" ht="30" customHeight="1" spans="1:5">
      <c r="A28" s="566" t="s">
        <v>178</v>
      </c>
      <c r="B28" s="568" t="s">
        <v>179</v>
      </c>
      <c r="C28" s="567">
        <v>125</v>
      </c>
      <c r="D28" s="567">
        <v>5</v>
      </c>
      <c r="E28" s="387">
        <v>-0.96</v>
      </c>
    </row>
    <row r="29" ht="30" customHeight="1" spans="1:5">
      <c r="A29" s="566"/>
      <c r="B29" s="532" t="s">
        <v>180</v>
      </c>
      <c r="C29" s="569">
        <v>274394</v>
      </c>
      <c r="D29" s="569">
        <v>279252</v>
      </c>
      <c r="E29" s="383">
        <v>0.018</v>
      </c>
    </row>
    <row r="30" s="375" customFormat="1" ht="30" customHeight="1" spans="1:5">
      <c r="A30" s="570"/>
      <c r="B30" s="571" t="s">
        <v>181</v>
      </c>
      <c r="C30" s="569">
        <v>10058</v>
      </c>
      <c r="D30" s="569">
        <v>4088</v>
      </c>
      <c r="E30" s="383">
        <v>-0.594</v>
      </c>
    </row>
    <row r="31" ht="30" customHeight="1" spans="1:5">
      <c r="A31" s="572">
        <v>230</v>
      </c>
      <c r="B31" s="571" t="s">
        <v>182</v>
      </c>
      <c r="C31" s="569">
        <v>5732</v>
      </c>
      <c r="D31" s="569">
        <v>4088</v>
      </c>
      <c r="E31" s="393">
        <v>0</v>
      </c>
    </row>
    <row r="32" ht="30" customHeight="1" spans="1:5">
      <c r="A32" s="573">
        <v>23006</v>
      </c>
      <c r="B32" s="533" t="s">
        <v>183</v>
      </c>
      <c r="C32" s="567"/>
      <c r="D32" s="567"/>
      <c r="E32" s="395" t="s">
        <v>65</v>
      </c>
    </row>
    <row r="33" ht="30" customHeight="1" spans="1:5">
      <c r="A33" s="566">
        <v>23008</v>
      </c>
      <c r="B33" s="533" t="s">
        <v>184</v>
      </c>
      <c r="C33" s="567">
        <v>5732</v>
      </c>
      <c r="D33" s="567">
        <v>4088</v>
      </c>
      <c r="E33" s="387">
        <v>-0.287</v>
      </c>
    </row>
    <row r="34" ht="30" customHeight="1" spans="1:5">
      <c r="A34" s="574">
        <v>23015</v>
      </c>
      <c r="B34" s="571" t="s">
        <v>185</v>
      </c>
      <c r="C34" s="567"/>
      <c r="D34" s="567"/>
      <c r="E34" s="554" t="s">
        <v>65</v>
      </c>
    </row>
    <row r="35" s="536" customFormat="1" ht="30" customHeight="1" spans="1:5">
      <c r="A35" s="574">
        <v>23016</v>
      </c>
      <c r="B35" s="571" t="s">
        <v>186</v>
      </c>
      <c r="C35" s="567">
        <v>3812</v>
      </c>
      <c r="D35" s="567">
        <v>0</v>
      </c>
      <c r="E35" s="575" t="s">
        <v>65</v>
      </c>
    </row>
    <row r="36" s="536" customFormat="1" ht="30" customHeight="1" spans="1:5">
      <c r="A36" s="572">
        <v>231</v>
      </c>
      <c r="B36" s="533" t="s">
        <v>187</v>
      </c>
      <c r="C36" s="569">
        <v>3812</v>
      </c>
      <c r="D36" s="569"/>
      <c r="E36" s="575" t="s">
        <v>65</v>
      </c>
    </row>
    <row r="37" s="536" customFormat="1" ht="30" customHeight="1" spans="1:5">
      <c r="A37" s="572">
        <v>23009</v>
      </c>
      <c r="B37" s="571" t="s">
        <v>188</v>
      </c>
      <c r="C37" s="569">
        <v>514</v>
      </c>
      <c r="D37" s="569"/>
      <c r="E37" s="549" t="s">
        <v>65</v>
      </c>
    </row>
    <row r="38" ht="30" customHeight="1" spans="1:5">
      <c r="A38" s="570"/>
      <c r="B38" s="571" t="s">
        <v>189</v>
      </c>
      <c r="C38" s="569">
        <v>125383</v>
      </c>
      <c r="D38" s="569">
        <v>3383</v>
      </c>
      <c r="E38" s="549">
        <v>-0.973</v>
      </c>
    </row>
    <row r="39" ht="30" customHeight="1" spans="2:5">
      <c r="B39" s="533" t="s">
        <v>190</v>
      </c>
      <c r="C39" s="576">
        <v>125383</v>
      </c>
      <c r="D39" s="576">
        <v>3383</v>
      </c>
      <c r="E39" s="554">
        <v>-0.973</v>
      </c>
    </row>
    <row r="40" ht="30" customHeight="1" spans="2:5">
      <c r="B40" s="559" t="s">
        <v>191</v>
      </c>
      <c r="C40" s="577">
        <v>409835</v>
      </c>
      <c r="D40" s="577">
        <v>286723</v>
      </c>
      <c r="E40" s="549">
        <v>-0.3</v>
      </c>
    </row>
  </sheetData>
  <mergeCells count="1">
    <mergeCell ref="B1:E1"/>
  </mergeCells>
  <conditionalFormatting sqref="C34">
    <cfRule type="expression" dxfId="1" priority="15" stopIfTrue="1">
      <formula>"len($A:$A)=3"</formula>
    </cfRule>
  </conditionalFormatting>
  <conditionalFormatting sqref="D34:E34">
    <cfRule type="cellIs" dxfId="2" priority="30" stopIfTrue="1" operator="lessThan">
      <formula>0</formula>
    </cfRule>
    <cfRule type="cellIs" dxfId="0" priority="31" stopIfTrue="1" operator="greaterThan">
      <formula>5</formula>
    </cfRule>
  </conditionalFormatting>
  <conditionalFormatting sqref="D37:E37">
    <cfRule type="cellIs" dxfId="2" priority="2" stopIfTrue="1" operator="lessThan">
      <formula>0</formula>
    </cfRule>
    <cfRule type="cellIs" dxfId="0" priority="3" stopIfTrue="1" operator="greaterThan">
      <formula>5</formula>
    </cfRule>
  </conditionalFormatting>
  <conditionalFormatting sqref="B38">
    <cfRule type="expression" dxfId="1" priority="1" stopIfTrue="1">
      <formula>"len($A:$A)=3"</formula>
    </cfRule>
  </conditionalFormatting>
  <conditionalFormatting sqref="A34:A35">
    <cfRule type="expression" dxfId="1" priority="10" stopIfTrue="1">
      <formula>"len($A:$A)=3"</formula>
    </cfRule>
  </conditionalFormatting>
  <conditionalFormatting sqref="E2 E31 D32:E32 E38 D39:E44">
    <cfRule type="cellIs" dxfId="0" priority="28"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G24"/>
  <sheetViews>
    <sheetView workbookViewId="0">
      <selection activeCell="A1" sqref="A1:G1"/>
    </sheetView>
  </sheetViews>
  <sheetFormatPr defaultColWidth="10" defaultRowHeight="13.5" outlineLevelCol="6"/>
  <cols>
    <col min="1" max="1" width="24.6333333333333" style="23" customWidth="1"/>
    <col min="2" max="7" width="15.6333333333333" style="23" customWidth="1"/>
    <col min="8" max="8" width="9.76666666666667" style="23" customWidth="1"/>
    <col min="9" max="16384" width="10" style="23"/>
  </cols>
  <sheetData>
    <row r="1" s="23" customFormat="1" ht="28.6" customHeight="1" spans="1:7">
      <c r="A1" s="77" t="s">
        <v>32</v>
      </c>
      <c r="B1" s="77"/>
      <c r="C1" s="77"/>
      <c r="D1" s="77"/>
      <c r="E1" s="77"/>
      <c r="F1" s="77"/>
      <c r="G1" s="77"/>
    </row>
    <row r="2" s="23" customFormat="1" ht="23" customHeight="1" spans="1:7">
      <c r="A2" s="67"/>
      <c r="B2" s="67"/>
      <c r="F2" s="68" t="s">
        <v>44</v>
      </c>
      <c r="G2" s="68"/>
    </row>
    <row r="3" s="23" customFormat="1" ht="30" customHeight="1" spans="1:7">
      <c r="A3" s="69" t="s">
        <v>1845</v>
      </c>
      <c r="B3" s="69" t="s">
        <v>1846</v>
      </c>
      <c r="C3" s="69"/>
      <c r="D3" s="69"/>
      <c r="E3" s="69" t="s">
        <v>1847</v>
      </c>
      <c r="F3" s="69"/>
      <c r="G3" s="69"/>
    </row>
    <row r="4" s="23" customFormat="1" ht="30" customHeight="1" spans="1:7">
      <c r="A4" s="69"/>
      <c r="B4" s="78"/>
      <c r="C4" s="69" t="s">
        <v>1848</v>
      </c>
      <c r="D4" s="69" t="s">
        <v>1849</v>
      </c>
      <c r="E4" s="78"/>
      <c r="F4" s="69" t="s">
        <v>1848</v>
      </c>
      <c r="G4" s="69" t="s">
        <v>1849</v>
      </c>
    </row>
    <row r="5" s="23" customFormat="1" ht="30" customHeight="1" spans="1:7">
      <c r="A5" s="69" t="s">
        <v>1850</v>
      </c>
      <c r="B5" s="69" t="s">
        <v>1851</v>
      </c>
      <c r="C5" s="69" t="s">
        <v>1852</v>
      </c>
      <c r="D5" s="69" t="s">
        <v>1853</v>
      </c>
      <c r="E5" s="69" t="s">
        <v>1854</v>
      </c>
      <c r="F5" s="69" t="s">
        <v>1855</v>
      </c>
      <c r="G5" s="69" t="s">
        <v>1856</v>
      </c>
    </row>
    <row r="6" s="23" customFormat="1" ht="25" customHeight="1" spans="1:7">
      <c r="A6" s="79" t="s">
        <v>1437</v>
      </c>
      <c r="B6" s="69">
        <f>C6+D6</f>
        <v>412460</v>
      </c>
      <c r="C6" s="69">
        <f t="shared" ref="C6:G6" si="0">SUM(C7:C16)</f>
        <v>224254</v>
      </c>
      <c r="D6" s="69">
        <f t="shared" si="0"/>
        <v>188206</v>
      </c>
      <c r="E6" s="69">
        <f>F6+G6</f>
        <v>381622</v>
      </c>
      <c r="F6" s="69">
        <f t="shared" si="0"/>
        <v>196921</v>
      </c>
      <c r="G6" s="69">
        <f t="shared" si="0"/>
        <v>184701</v>
      </c>
    </row>
    <row r="7" s="23" customFormat="1" ht="25" customHeight="1" spans="1:7">
      <c r="A7" s="80" t="s">
        <v>1809</v>
      </c>
      <c r="B7" s="69">
        <f>C7+D7</f>
        <v>412460</v>
      </c>
      <c r="C7" s="81">
        <v>224254</v>
      </c>
      <c r="D7" s="81">
        <v>188206</v>
      </c>
      <c r="E7" s="81">
        <f>F7+G7</f>
        <v>381622</v>
      </c>
      <c r="F7" s="81">
        <v>196921</v>
      </c>
      <c r="G7" s="81">
        <v>184701</v>
      </c>
    </row>
    <row r="8" s="23" customFormat="1" ht="25" customHeight="1" spans="1:7">
      <c r="A8" s="82" t="s">
        <v>1441</v>
      </c>
      <c r="B8" s="69">
        <f t="shared" ref="B8:B16" si="1">C8+D8</f>
        <v>0</v>
      </c>
      <c r="C8" s="70"/>
      <c r="D8" s="70"/>
      <c r="E8" s="81">
        <f t="shared" ref="E8:E16" si="2">F8+G8</f>
        <v>0</v>
      </c>
      <c r="F8" s="70"/>
      <c r="G8" s="70"/>
    </row>
    <row r="9" s="23" customFormat="1" ht="25" customHeight="1" spans="1:7">
      <c r="A9" s="82" t="s">
        <v>1442</v>
      </c>
      <c r="B9" s="69">
        <f t="shared" si="1"/>
        <v>0</v>
      </c>
      <c r="C9" s="70"/>
      <c r="D9" s="70"/>
      <c r="E9" s="81">
        <f t="shared" si="2"/>
        <v>0</v>
      </c>
      <c r="F9" s="70"/>
      <c r="G9" s="70"/>
    </row>
    <row r="10" s="23" customFormat="1" ht="25" customHeight="1" spans="1:7">
      <c r="A10" s="82" t="s">
        <v>1443</v>
      </c>
      <c r="B10" s="69">
        <f t="shared" si="1"/>
        <v>0</v>
      </c>
      <c r="C10" s="70"/>
      <c r="D10" s="70"/>
      <c r="E10" s="81">
        <f t="shared" si="2"/>
        <v>0</v>
      </c>
      <c r="F10" s="70"/>
      <c r="G10" s="70"/>
    </row>
    <row r="11" s="23" customFormat="1" ht="25" customHeight="1" spans="1:7">
      <c r="A11" s="82" t="s">
        <v>1444</v>
      </c>
      <c r="B11" s="69">
        <f t="shared" si="1"/>
        <v>0</v>
      </c>
      <c r="C11" s="70"/>
      <c r="D11" s="70"/>
      <c r="E11" s="81">
        <f t="shared" si="2"/>
        <v>0</v>
      </c>
      <c r="F11" s="70"/>
      <c r="G11" s="70"/>
    </row>
    <row r="12" s="23" customFormat="1" ht="25" customHeight="1" spans="1:7">
      <c r="A12" s="82" t="s">
        <v>1445</v>
      </c>
      <c r="B12" s="69">
        <f t="shared" si="1"/>
        <v>0</v>
      </c>
      <c r="C12" s="70"/>
      <c r="D12" s="70"/>
      <c r="E12" s="81">
        <f t="shared" si="2"/>
        <v>0</v>
      </c>
      <c r="F12" s="70"/>
      <c r="G12" s="70"/>
    </row>
    <row r="13" s="23" customFormat="1" ht="25" customHeight="1" spans="1:7">
      <c r="A13" s="82" t="s">
        <v>1446</v>
      </c>
      <c r="B13" s="69">
        <f t="shared" si="1"/>
        <v>0</v>
      </c>
      <c r="C13" s="70"/>
      <c r="D13" s="70"/>
      <c r="E13" s="81">
        <f t="shared" si="2"/>
        <v>0</v>
      </c>
      <c r="F13" s="70"/>
      <c r="G13" s="70"/>
    </row>
    <row r="14" s="23" customFormat="1" ht="25" customHeight="1" spans="1:7">
      <c r="A14" s="82" t="s">
        <v>1447</v>
      </c>
      <c r="B14" s="69">
        <f t="shared" si="1"/>
        <v>0</v>
      </c>
      <c r="C14" s="70"/>
      <c r="D14" s="70"/>
      <c r="E14" s="81">
        <f t="shared" si="2"/>
        <v>0</v>
      </c>
      <c r="F14" s="70"/>
      <c r="G14" s="70"/>
    </row>
    <row r="15" s="23" customFormat="1" ht="25" customHeight="1" spans="1:7">
      <c r="A15" s="82" t="s">
        <v>1448</v>
      </c>
      <c r="B15" s="69">
        <f t="shared" si="1"/>
        <v>0</v>
      </c>
      <c r="C15" s="70"/>
      <c r="D15" s="70"/>
      <c r="E15" s="81">
        <f t="shared" si="2"/>
        <v>0</v>
      </c>
      <c r="F15" s="70"/>
      <c r="G15" s="70"/>
    </row>
    <row r="16" s="23" customFormat="1" ht="25" customHeight="1" spans="1:7">
      <c r="A16" s="82" t="s">
        <v>1449</v>
      </c>
      <c r="B16" s="69">
        <f t="shared" si="1"/>
        <v>0</v>
      </c>
      <c r="C16" s="70"/>
      <c r="D16" s="70"/>
      <c r="E16" s="81">
        <f t="shared" si="2"/>
        <v>0</v>
      </c>
      <c r="F16" s="70"/>
      <c r="G16" s="70"/>
    </row>
    <row r="17" s="34" customFormat="1" ht="25" customHeight="1" spans="1:7">
      <c r="A17" s="62" t="s">
        <v>1857</v>
      </c>
      <c r="B17" s="62"/>
      <c r="C17" s="62"/>
      <c r="D17" s="62"/>
      <c r="E17" s="62"/>
      <c r="F17" s="62"/>
      <c r="G17" s="62"/>
    </row>
    <row r="18" s="34" customFormat="1" ht="25" customHeight="1" spans="1:7">
      <c r="A18" s="62" t="s">
        <v>1858</v>
      </c>
      <c r="B18" s="62"/>
      <c r="C18" s="62"/>
      <c r="D18" s="62"/>
      <c r="E18" s="62"/>
      <c r="F18" s="62"/>
      <c r="G18" s="62"/>
    </row>
    <row r="19" s="23" customFormat="1" ht="18" customHeight="1" spans="1:7">
      <c r="A19" s="63"/>
      <c r="B19" s="63"/>
      <c r="C19" s="63"/>
      <c r="D19" s="63"/>
      <c r="E19" s="63"/>
      <c r="F19" s="63"/>
      <c r="G19" s="63"/>
    </row>
    <row r="20" s="23" customFormat="1" ht="18" customHeight="1" spans="1:7">
      <c r="A20" s="63"/>
      <c r="B20" s="63"/>
      <c r="C20" s="63"/>
      <c r="D20" s="63"/>
      <c r="E20" s="63"/>
      <c r="F20" s="63"/>
      <c r="G20" s="63"/>
    </row>
    <row r="21" s="23" customFormat="1" ht="18" customHeight="1" spans="1:7">
      <c r="A21" s="63"/>
      <c r="B21" s="63"/>
      <c r="C21" s="63"/>
      <c r="D21" s="63"/>
      <c r="E21" s="63"/>
      <c r="F21" s="63"/>
      <c r="G21" s="63"/>
    </row>
    <row r="22" s="23" customFormat="1" ht="18" customHeight="1" spans="1:7">
      <c r="A22" s="63"/>
      <c r="B22" s="63"/>
      <c r="C22" s="63"/>
      <c r="D22" s="63"/>
      <c r="E22" s="63"/>
      <c r="F22" s="63"/>
      <c r="G22" s="63"/>
    </row>
    <row r="23" s="23" customFormat="1" ht="14" customHeight="1" spans="1:7">
      <c r="A23" s="63"/>
      <c r="B23" s="63"/>
      <c r="C23" s="63"/>
      <c r="D23" s="63"/>
      <c r="E23" s="63"/>
      <c r="F23" s="63"/>
      <c r="G23" s="63"/>
    </row>
    <row r="24" s="23" customFormat="1" ht="33" customHeight="1" spans="1:7">
      <c r="A24" s="67"/>
      <c r="B24" s="67"/>
      <c r="C24" s="67"/>
      <c r="D24" s="67"/>
      <c r="E24" s="67"/>
      <c r="F24" s="67"/>
      <c r="G24" s="67"/>
    </row>
  </sheetData>
  <mergeCells count="7">
    <mergeCell ref="A1:G1"/>
    <mergeCell ref="F2:G2"/>
    <mergeCell ref="B3:D3"/>
    <mergeCell ref="E3:G3"/>
    <mergeCell ref="A17:G17"/>
    <mergeCell ref="A18:G18"/>
    <mergeCell ref="A3:A4"/>
  </mergeCells>
  <printOptions horizontalCentered="1"/>
  <pageMargins left="0.707638888888889" right="0.707638888888889" top="0.629166666666667" bottom="0.751388888888889" header="0.30625" footer="0.30625"/>
  <pageSetup paperSize="9" fitToHeight="200" orientation="landscape" horizontalDpi="600" verticalDpi="600"/>
  <headerFooter>
    <oddFooter>&amp;C&amp;16- &amp;P -</oddFooter>
  </headerFooter>
  <ignoredErrors>
    <ignoredError sqref="E6" formula="1"/>
  </ignoredError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G14"/>
  <sheetViews>
    <sheetView workbookViewId="0">
      <selection activeCell="C7" sqref="C7"/>
    </sheetView>
  </sheetViews>
  <sheetFormatPr defaultColWidth="10" defaultRowHeight="13.5" outlineLevelCol="6"/>
  <cols>
    <col min="1" max="1" width="62.25" style="23" customWidth="1"/>
    <col min="2" max="3" width="28.6333333333333" style="23" customWidth="1"/>
    <col min="4" max="4" width="9.76666666666667" style="23" customWidth="1"/>
    <col min="5" max="16384" width="10" style="23"/>
  </cols>
  <sheetData>
    <row r="1" s="23" customFormat="1" ht="28.6" customHeight="1" spans="1:3">
      <c r="A1" s="57" t="s">
        <v>33</v>
      </c>
      <c r="B1" s="57"/>
      <c r="C1" s="57"/>
    </row>
    <row r="2" s="23" customFormat="1" ht="27" customHeight="1" spans="1:3">
      <c r="A2" s="67"/>
      <c r="B2" s="67"/>
      <c r="C2" s="68" t="s">
        <v>44</v>
      </c>
    </row>
    <row r="3" s="74" customFormat="1" ht="24" customHeight="1" spans="1:3">
      <c r="A3" s="69" t="s">
        <v>1859</v>
      </c>
      <c r="B3" s="69" t="s">
        <v>1808</v>
      </c>
      <c r="C3" s="69" t="s">
        <v>1860</v>
      </c>
    </row>
    <row r="4" s="74" customFormat="1" ht="32" customHeight="1" spans="1:3">
      <c r="A4" s="70" t="s">
        <v>1861</v>
      </c>
      <c r="B4" s="71">
        <v>92917</v>
      </c>
      <c r="C4" s="71">
        <v>92019</v>
      </c>
    </row>
    <row r="5" s="74" customFormat="1" ht="32" customHeight="1" spans="1:3">
      <c r="A5" s="70" t="s">
        <v>1862</v>
      </c>
      <c r="B5" s="71">
        <v>117354</v>
      </c>
      <c r="C5" s="71">
        <v>224254</v>
      </c>
    </row>
    <row r="6" s="74" customFormat="1" ht="32" customHeight="1" spans="1:3">
      <c r="A6" s="70" t="s">
        <v>1863</v>
      </c>
      <c r="B6" s="71">
        <v>12060</v>
      </c>
      <c r="C6" s="71">
        <v>123370</v>
      </c>
    </row>
    <row r="7" s="74" customFormat="1" ht="30" customHeight="1" spans="1:3">
      <c r="A7" s="72" t="s">
        <v>1864</v>
      </c>
      <c r="B7" s="71"/>
      <c r="C7" s="71"/>
    </row>
    <row r="8" s="74" customFormat="1" ht="32" customHeight="1" spans="1:3">
      <c r="A8" s="72" t="s">
        <v>1865</v>
      </c>
      <c r="B8" s="71">
        <v>12060</v>
      </c>
      <c r="C8" s="71">
        <v>123370</v>
      </c>
    </row>
    <row r="9" s="74" customFormat="1" ht="32" customHeight="1" spans="1:3">
      <c r="A9" s="70" t="s">
        <v>1866</v>
      </c>
      <c r="B9" s="71">
        <v>12958</v>
      </c>
      <c r="C9" s="71">
        <v>18468</v>
      </c>
    </row>
    <row r="10" s="74" customFormat="1" ht="32" customHeight="1" spans="1:3">
      <c r="A10" s="70" t="s">
        <v>1867</v>
      </c>
      <c r="B10" s="71">
        <v>92019</v>
      </c>
      <c r="C10" s="71">
        <v>196921</v>
      </c>
    </row>
    <row r="11" s="74" customFormat="1" ht="32" customHeight="1" spans="1:3">
      <c r="A11" s="70" t="s">
        <v>1868</v>
      </c>
      <c r="B11" s="71"/>
      <c r="C11" s="71"/>
    </row>
    <row r="12" s="74" customFormat="1" ht="32" customHeight="1" spans="1:3">
      <c r="A12" s="70" t="s">
        <v>1869</v>
      </c>
      <c r="B12" s="71">
        <v>117354</v>
      </c>
      <c r="C12" s="71">
        <v>224254</v>
      </c>
    </row>
    <row r="13" s="75" customFormat="1" ht="69" customHeight="1" spans="1:7">
      <c r="A13" s="73" t="s">
        <v>1870</v>
      </c>
      <c r="B13" s="73"/>
      <c r="C13" s="73"/>
      <c r="D13" s="76"/>
      <c r="E13" s="76"/>
      <c r="F13" s="76"/>
      <c r="G13" s="76"/>
    </row>
    <row r="14" s="23" customFormat="1" spans="1:3">
      <c r="A14" s="67"/>
      <c r="B14" s="67"/>
      <c r="C14" s="67"/>
    </row>
  </sheetData>
  <mergeCells count="2">
    <mergeCell ref="A1:C1"/>
    <mergeCell ref="A13:C13"/>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G14"/>
  <sheetViews>
    <sheetView workbookViewId="0">
      <selection activeCell="C7" sqref="C7"/>
    </sheetView>
  </sheetViews>
  <sheetFormatPr defaultColWidth="10" defaultRowHeight="13.5" outlineLevelCol="6"/>
  <cols>
    <col min="1" max="1" width="60" style="23" customWidth="1"/>
    <col min="2" max="3" width="25.6333333333333" style="23" customWidth="1"/>
    <col min="4" max="4" width="9.76666666666667" style="23" customWidth="1"/>
    <col min="5" max="16384" width="10" style="23"/>
  </cols>
  <sheetData>
    <row r="1" s="23" customFormat="1" ht="28.6" customHeight="1" spans="1:3">
      <c r="A1" s="57" t="s">
        <v>34</v>
      </c>
      <c r="B1" s="57"/>
      <c r="C1" s="57"/>
    </row>
    <row r="2" s="23" customFormat="1" ht="27" customHeight="1" spans="1:3">
      <c r="A2" s="67"/>
      <c r="B2" s="67"/>
      <c r="C2" s="68" t="s">
        <v>44</v>
      </c>
    </row>
    <row r="3" s="23" customFormat="1" ht="24" customHeight="1" spans="1:3">
      <c r="A3" s="69" t="s">
        <v>1859</v>
      </c>
      <c r="B3" s="69" t="s">
        <v>1808</v>
      </c>
      <c r="C3" s="69" t="s">
        <v>1860</v>
      </c>
    </row>
    <row r="4" s="23" customFormat="1" ht="32" customHeight="1" spans="1:3">
      <c r="A4" s="70" t="s">
        <v>1861</v>
      </c>
      <c r="B4" s="71">
        <v>92917</v>
      </c>
      <c r="C4" s="71">
        <v>92019</v>
      </c>
    </row>
    <row r="5" s="23" customFormat="1" ht="32" customHeight="1" spans="1:3">
      <c r="A5" s="70" t="s">
        <v>1862</v>
      </c>
      <c r="B5" s="71">
        <v>117354</v>
      </c>
      <c r="C5" s="71">
        <v>224254</v>
      </c>
    </row>
    <row r="6" s="23" customFormat="1" ht="32" customHeight="1" spans="1:3">
      <c r="A6" s="70" t="s">
        <v>1863</v>
      </c>
      <c r="B6" s="71">
        <v>12060</v>
      </c>
      <c r="C6" s="71">
        <v>123370</v>
      </c>
    </row>
    <row r="7" s="23" customFormat="1" ht="32" customHeight="1" spans="1:3">
      <c r="A7" s="72" t="s">
        <v>1864</v>
      </c>
      <c r="B7" s="71"/>
      <c r="C7" s="71"/>
    </row>
    <row r="8" s="23" customFormat="1" ht="32" customHeight="1" spans="1:3">
      <c r="A8" s="72" t="s">
        <v>1865</v>
      </c>
      <c r="B8" s="71">
        <v>12060</v>
      </c>
      <c r="C8" s="71">
        <v>123370</v>
      </c>
    </row>
    <row r="9" s="23" customFormat="1" ht="32" customHeight="1" spans="1:3">
      <c r="A9" s="70" t="s">
        <v>1866</v>
      </c>
      <c r="B9" s="71">
        <v>12958</v>
      </c>
      <c r="C9" s="71">
        <v>18468</v>
      </c>
    </row>
    <row r="10" s="23" customFormat="1" ht="32" customHeight="1" spans="1:3">
      <c r="A10" s="70" t="s">
        <v>1867</v>
      </c>
      <c r="B10" s="71">
        <v>92019</v>
      </c>
      <c r="C10" s="71">
        <v>196921</v>
      </c>
    </row>
    <row r="11" s="23" customFormat="1" ht="32" customHeight="1" spans="1:3">
      <c r="A11" s="70" t="s">
        <v>1868</v>
      </c>
      <c r="B11" s="71"/>
      <c r="C11" s="71"/>
    </row>
    <row r="12" s="23" customFormat="1" ht="32" customHeight="1" spans="1:3">
      <c r="A12" s="70" t="s">
        <v>1869</v>
      </c>
      <c r="B12" s="71">
        <v>117354</v>
      </c>
      <c r="C12" s="71">
        <v>224254</v>
      </c>
    </row>
    <row r="13" s="34" customFormat="1" ht="69" customHeight="1" spans="1:7">
      <c r="A13" s="73" t="s">
        <v>1870</v>
      </c>
      <c r="B13" s="73"/>
      <c r="C13" s="73"/>
      <c r="D13" s="62"/>
      <c r="E13" s="62"/>
      <c r="F13" s="62"/>
      <c r="G13" s="62"/>
    </row>
    <row r="14" s="23" customFormat="1" spans="1:3">
      <c r="A14" s="67"/>
      <c r="B14" s="67"/>
      <c r="C14" s="67"/>
    </row>
  </sheetData>
  <mergeCells count="2">
    <mergeCell ref="A1:C1"/>
    <mergeCell ref="A13:C13"/>
  </mergeCells>
  <printOptions horizontalCentered="1"/>
  <pageMargins left="0.707638888888889" right="0.707638888888889" top="0.354166666666667" bottom="0.471527777777778" header="0.30625" footer="0.30625"/>
  <pageSetup paperSize="9" fitToHeight="200" orientation="landscape" horizontalDpi="600" vertic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C12"/>
  <sheetViews>
    <sheetView workbookViewId="0">
      <selection activeCell="C4" sqref="C4"/>
    </sheetView>
  </sheetViews>
  <sheetFormatPr defaultColWidth="10" defaultRowHeight="13.5" outlineLevelCol="2"/>
  <cols>
    <col min="1" max="1" width="60.5" style="23" customWidth="1"/>
    <col min="2" max="3" width="25.6333333333333" style="23" customWidth="1"/>
    <col min="4" max="4" width="9.76666666666667" style="23" customWidth="1"/>
    <col min="5" max="16384" width="10" style="23"/>
  </cols>
  <sheetData>
    <row r="1" s="23" customFormat="1" ht="28.6" customHeight="1" spans="1:3">
      <c r="A1" s="57" t="s">
        <v>35</v>
      </c>
      <c r="B1" s="57"/>
      <c r="C1" s="57"/>
    </row>
    <row r="2" s="23" customFormat="1" ht="25" customHeight="1" spans="1:3">
      <c r="A2" s="67"/>
      <c r="B2" s="67"/>
      <c r="C2" s="68" t="s">
        <v>44</v>
      </c>
    </row>
    <row r="3" s="23" customFormat="1" ht="32" customHeight="1" spans="1:3">
      <c r="A3" s="36" t="s">
        <v>1859</v>
      </c>
      <c r="B3" s="36" t="s">
        <v>1808</v>
      </c>
      <c r="C3" s="36" t="s">
        <v>1860</v>
      </c>
    </row>
    <row r="4" s="23" customFormat="1" ht="32" customHeight="1" spans="1:3">
      <c r="A4" s="38" t="s">
        <v>1871</v>
      </c>
      <c r="B4" s="61">
        <v>142501</v>
      </c>
      <c r="C4" s="61">
        <v>178301</v>
      </c>
    </row>
    <row r="5" s="23" customFormat="1" ht="32" customHeight="1" spans="1:3">
      <c r="A5" s="38" t="s">
        <v>1872</v>
      </c>
      <c r="B5" s="61">
        <v>181306</v>
      </c>
      <c r="C5" s="61">
        <v>188206</v>
      </c>
    </row>
    <row r="6" s="23" customFormat="1" ht="32" customHeight="1" spans="1:3">
      <c r="A6" s="38" t="s">
        <v>1873</v>
      </c>
      <c r="B6" s="61">
        <v>67000</v>
      </c>
      <c r="C6" s="61">
        <v>18900</v>
      </c>
    </row>
    <row r="7" s="23" customFormat="1" ht="32" customHeight="1" spans="1:3">
      <c r="A7" s="38" t="s">
        <v>1874</v>
      </c>
      <c r="B7" s="61">
        <v>3240</v>
      </c>
      <c r="C7" s="61">
        <v>12500</v>
      </c>
    </row>
    <row r="8" s="23" customFormat="1" ht="32" customHeight="1" spans="1:3">
      <c r="A8" s="38" t="s">
        <v>1875</v>
      </c>
      <c r="B8" s="61">
        <v>178301</v>
      </c>
      <c r="C8" s="61">
        <v>184701</v>
      </c>
    </row>
    <row r="9" s="23" customFormat="1" ht="32" customHeight="1" spans="1:3">
      <c r="A9" s="38" t="s">
        <v>1876</v>
      </c>
      <c r="B9" s="61"/>
      <c r="C9" s="61"/>
    </row>
    <row r="10" s="23" customFormat="1" ht="32" customHeight="1" spans="1:3">
      <c r="A10" s="38" t="s">
        <v>1877</v>
      </c>
      <c r="B10" s="61">
        <v>181306</v>
      </c>
      <c r="C10" s="61">
        <v>188206</v>
      </c>
    </row>
    <row r="11" s="34" customFormat="1" ht="72" customHeight="1" spans="1:3">
      <c r="A11" s="45" t="s">
        <v>1878</v>
      </c>
      <c r="B11" s="45"/>
      <c r="C11" s="45"/>
    </row>
    <row r="12" s="23" customFormat="1" ht="31" customHeight="1" spans="1:3">
      <c r="A12" s="66"/>
      <c r="B12" s="66"/>
      <c r="C12" s="66"/>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C12"/>
  <sheetViews>
    <sheetView workbookViewId="0">
      <selection activeCell="C4" sqref="C4"/>
    </sheetView>
  </sheetViews>
  <sheetFormatPr defaultColWidth="10" defaultRowHeight="13.5" outlineLevelCol="2"/>
  <cols>
    <col min="1" max="1" width="59.3833333333333" style="23" customWidth="1"/>
    <col min="2" max="3" width="25.6333333333333" style="23" customWidth="1"/>
    <col min="4" max="4" width="9.76666666666667" style="23" customWidth="1"/>
    <col min="5" max="16384" width="10" style="23"/>
  </cols>
  <sheetData>
    <row r="1" s="23" customFormat="1" ht="28.6" customHeight="1" spans="1:3">
      <c r="A1" s="64" t="s">
        <v>36</v>
      </c>
      <c r="B1" s="64"/>
      <c r="C1" s="64"/>
    </row>
    <row r="2" s="33" customFormat="1" ht="25" customHeight="1" spans="1:3">
      <c r="A2" s="65"/>
      <c r="B2" s="65"/>
      <c r="C2" s="48" t="s">
        <v>44</v>
      </c>
    </row>
    <row r="3" s="33" customFormat="1" ht="32" customHeight="1" spans="1:3">
      <c r="A3" s="36" t="s">
        <v>1859</v>
      </c>
      <c r="B3" s="36" t="s">
        <v>1808</v>
      </c>
      <c r="C3" s="36" t="s">
        <v>1860</v>
      </c>
    </row>
    <row r="4" s="33" customFormat="1" ht="32" customHeight="1" spans="1:3">
      <c r="A4" s="38" t="s">
        <v>1871</v>
      </c>
      <c r="B4" s="61">
        <v>142501</v>
      </c>
      <c r="C4" s="61">
        <v>178301</v>
      </c>
    </row>
    <row r="5" s="33" customFormat="1" ht="32" customHeight="1" spans="1:3">
      <c r="A5" s="38" t="s">
        <v>1872</v>
      </c>
      <c r="B5" s="61">
        <v>181306</v>
      </c>
      <c r="C5" s="61">
        <v>188206</v>
      </c>
    </row>
    <row r="6" s="33" customFormat="1" ht="32" customHeight="1" spans="1:3">
      <c r="A6" s="38" t="s">
        <v>1873</v>
      </c>
      <c r="B6" s="61">
        <v>67000</v>
      </c>
      <c r="C6" s="61">
        <v>18900</v>
      </c>
    </row>
    <row r="7" s="33" customFormat="1" ht="32" customHeight="1" spans="1:3">
      <c r="A7" s="38" t="s">
        <v>1874</v>
      </c>
      <c r="B7" s="61">
        <v>3240</v>
      </c>
      <c r="C7" s="61">
        <v>12500</v>
      </c>
    </row>
    <row r="8" s="33" customFormat="1" ht="32" customHeight="1" spans="1:3">
      <c r="A8" s="38" t="s">
        <v>1875</v>
      </c>
      <c r="B8" s="61">
        <v>178301</v>
      </c>
      <c r="C8" s="61">
        <v>184701</v>
      </c>
    </row>
    <row r="9" s="33" customFormat="1" ht="32" customHeight="1" spans="1:3">
      <c r="A9" s="38" t="s">
        <v>1876</v>
      </c>
      <c r="B9" s="61"/>
      <c r="C9" s="61"/>
    </row>
    <row r="10" s="33" customFormat="1" ht="32" customHeight="1" spans="1:3">
      <c r="A10" s="38" t="s">
        <v>1877</v>
      </c>
      <c r="B10" s="61">
        <v>181306</v>
      </c>
      <c r="C10" s="61">
        <v>188206</v>
      </c>
    </row>
    <row r="11" s="34" customFormat="1" ht="65" customHeight="1" spans="1:3">
      <c r="A11" s="45" t="s">
        <v>1878</v>
      </c>
      <c r="B11" s="45"/>
      <c r="C11" s="45"/>
    </row>
    <row r="12" s="23" customFormat="1" ht="31" customHeight="1" spans="1:3">
      <c r="A12" s="66"/>
      <c r="B12" s="66"/>
      <c r="C12" s="66"/>
    </row>
  </sheetData>
  <mergeCells count="3">
    <mergeCell ref="A1:C1"/>
    <mergeCell ref="A11:C11"/>
    <mergeCell ref="A12:C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D26"/>
  <sheetViews>
    <sheetView workbookViewId="0">
      <selection activeCell="C23" sqref="C23:D24"/>
    </sheetView>
  </sheetViews>
  <sheetFormatPr defaultColWidth="10" defaultRowHeight="13.5" outlineLevelCol="3"/>
  <cols>
    <col min="1" max="1" width="36" style="23" customWidth="1"/>
    <col min="2" max="4" width="15.6333333333333" style="23" customWidth="1"/>
    <col min="5" max="5" width="9.76666666666667" style="23" customWidth="1"/>
    <col min="6" max="16384" width="10" style="23"/>
  </cols>
  <sheetData>
    <row r="1" s="23" customFormat="1" ht="63" customHeight="1" spans="1:4">
      <c r="A1" s="57" t="s">
        <v>37</v>
      </c>
      <c r="B1" s="57"/>
      <c r="C1" s="57"/>
      <c r="D1" s="57"/>
    </row>
    <row r="2" s="33" customFormat="1" ht="30" customHeight="1" spans="4:4">
      <c r="D2" s="48" t="s">
        <v>44</v>
      </c>
    </row>
    <row r="3" s="33" customFormat="1" ht="25" customHeight="1" spans="1:4">
      <c r="A3" s="36" t="s">
        <v>1859</v>
      </c>
      <c r="B3" s="36" t="s">
        <v>1879</v>
      </c>
      <c r="C3" s="36" t="s">
        <v>1880</v>
      </c>
      <c r="D3" s="36" t="s">
        <v>1881</v>
      </c>
    </row>
    <row r="4" s="33" customFormat="1" ht="25" customHeight="1" spans="1:4">
      <c r="A4" s="58" t="s">
        <v>1882</v>
      </c>
      <c r="B4" s="50" t="s">
        <v>1883</v>
      </c>
      <c r="C4" s="59">
        <f t="shared" ref="C4:C24" si="0">SUM(D4)</f>
        <v>135370</v>
      </c>
      <c r="D4" s="59">
        <f>D5+D7</f>
        <v>135370</v>
      </c>
    </row>
    <row r="5" s="33" customFormat="1" ht="25" customHeight="1" spans="1:4">
      <c r="A5" s="60" t="s">
        <v>1884</v>
      </c>
      <c r="B5" s="50" t="s">
        <v>1852</v>
      </c>
      <c r="C5" s="61">
        <f t="shared" si="0"/>
        <v>123370</v>
      </c>
      <c r="D5" s="61">
        <v>123370</v>
      </c>
    </row>
    <row r="6" s="33" customFormat="1" ht="25" customHeight="1" spans="1:4">
      <c r="A6" s="60" t="s">
        <v>1885</v>
      </c>
      <c r="B6" s="50" t="s">
        <v>1853</v>
      </c>
      <c r="C6" s="61">
        <f t="shared" si="0"/>
        <v>123370</v>
      </c>
      <c r="D6" s="61">
        <v>123370</v>
      </c>
    </row>
    <row r="7" s="33" customFormat="1" ht="25" customHeight="1" spans="1:4">
      <c r="A7" s="60" t="s">
        <v>1886</v>
      </c>
      <c r="B7" s="50" t="s">
        <v>1887</v>
      </c>
      <c r="C7" s="61">
        <f t="shared" si="0"/>
        <v>12000</v>
      </c>
      <c r="D7" s="61">
        <v>12000</v>
      </c>
    </row>
    <row r="8" s="33" customFormat="1" ht="25" customHeight="1" spans="1:4">
      <c r="A8" s="60" t="s">
        <v>1885</v>
      </c>
      <c r="B8" s="50" t="s">
        <v>1855</v>
      </c>
      <c r="C8" s="61">
        <f t="shared" si="0"/>
        <v>12000</v>
      </c>
      <c r="D8" s="61">
        <v>12000</v>
      </c>
    </row>
    <row r="9" s="33" customFormat="1" ht="25" customHeight="1" spans="1:4">
      <c r="A9" s="58" t="s">
        <v>1888</v>
      </c>
      <c r="B9" s="50" t="s">
        <v>1889</v>
      </c>
      <c r="C9" s="59">
        <f t="shared" si="0"/>
        <v>30968</v>
      </c>
      <c r="D9" s="59">
        <f>D10+D11</f>
        <v>30968</v>
      </c>
    </row>
    <row r="10" s="33" customFormat="1" ht="25" customHeight="1" spans="1:4">
      <c r="A10" s="60" t="s">
        <v>1884</v>
      </c>
      <c r="B10" s="50" t="s">
        <v>1890</v>
      </c>
      <c r="C10" s="61">
        <f t="shared" si="0"/>
        <v>18468</v>
      </c>
      <c r="D10" s="61">
        <v>18468</v>
      </c>
    </row>
    <row r="11" s="33" customFormat="1" ht="25" customHeight="1" spans="1:4">
      <c r="A11" s="60" t="s">
        <v>1886</v>
      </c>
      <c r="B11" s="50" t="s">
        <v>1891</v>
      </c>
      <c r="C11" s="61">
        <f t="shared" si="0"/>
        <v>12500</v>
      </c>
      <c r="D11" s="61">
        <v>12500</v>
      </c>
    </row>
    <row r="12" s="33" customFormat="1" ht="25" customHeight="1" spans="1:4">
      <c r="A12" s="58" t="s">
        <v>1892</v>
      </c>
      <c r="B12" s="50" t="s">
        <v>1893</v>
      </c>
      <c r="C12" s="59">
        <f t="shared" si="0"/>
        <v>8622</v>
      </c>
      <c r="D12" s="59">
        <f>D13+D14</f>
        <v>8622</v>
      </c>
    </row>
    <row r="13" s="33" customFormat="1" ht="25" customHeight="1" spans="1:4">
      <c r="A13" s="60" t="s">
        <v>1884</v>
      </c>
      <c r="B13" s="50" t="s">
        <v>1894</v>
      </c>
      <c r="C13" s="61">
        <f t="shared" si="0"/>
        <v>2823</v>
      </c>
      <c r="D13" s="61">
        <v>2823</v>
      </c>
    </row>
    <row r="14" s="33" customFormat="1" ht="25" customHeight="1" spans="1:4">
      <c r="A14" s="60" t="s">
        <v>1886</v>
      </c>
      <c r="B14" s="50" t="s">
        <v>1895</v>
      </c>
      <c r="C14" s="61">
        <v>5799</v>
      </c>
      <c r="D14" s="61">
        <v>5799</v>
      </c>
    </row>
    <row r="15" s="33" customFormat="1" ht="25" customHeight="1" spans="1:4">
      <c r="A15" s="58" t="s">
        <v>1896</v>
      </c>
      <c r="B15" s="50" t="s">
        <v>1897</v>
      </c>
      <c r="C15" s="59">
        <f t="shared" si="0"/>
        <v>21383</v>
      </c>
      <c r="D15" s="59">
        <f>D16+D19</f>
        <v>21383</v>
      </c>
    </row>
    <row r="16" s="33" customFormat="1" ht="25" customHeight="1" spans="1:4">
      <c r="A16" s="60" t="s">
        <v>1884</v>
      </c>
      <c r="B16" s="50" t="s">
        <v>1898</v>
      </c>
      <c r="C16" s="61">
        <v>3383</v>
      </c>
      <c r="D16" s="61">
        <v>3383</v>
      </c>
    </row>
    <row r="17" s="33" customFormat="1" ht="25" customHeight="1" spans="1:4">
      <c r="A17" s="60" t="s">
        <v>1899</v>
      </c>
      <c r="B17" s="50"/>
      <c r="C17" s="61">
        <v>3040</v>
      </c>
      <c r="D17" s="61">
        <v>3040</v>
      </c>
    </row>
    <row r="18" s="33" customFormat="1" ht="25" customHeight="1" spans="1:4">
      <c r="A18" s="60" t="s">
        <v>1900</v>
      </c>
      <c r="B18" s="50" t="s">
        <v>1901</v>
      </c>
      <c r="C18" s="61">
        <v>343</v>
      </c>
      <c r="D18" s="61">
        <v>343</v>
      </c>
    </row>
    <row r="19" s="33" customFormat="1" ht="25" customHeight="1" spans="1:4">
      <c r="A19" s="60" t="s">
        <v>1886</v>
      </c>
      <c r="B19" s="50" t="s">
        <v>1902</v>
      </c>
      <c r="C19" s="61">
        <v>18000</v>
      </c>
      <c r="D19" s="61">
        <v>18000</v>
      </c>
    </row>
    <row r="20" s="33" customFormat="1" ht="25" customHeight="1" spans="1:4">
      <c r="A20" s="60" t="s">
        <v>1899</v>
      </c>
      <c r="B20" s="50"/>
      <c r="C20" s="61">
        <v>16200</v>
      </c>
      <c r="D20" s="61">
        <v>16200</v>
      </c>
    </row>
    <row r="21" s="33" customFormat="1" ht="25" customHeight="1" spans="1:4">
      <c r="A21" s="60" t="s">
        <v>1903</v>
      </c>
      <c r="B21" s="50" t="s">
        <v>1904</v>
      </c>
      <c r="C21" s="61">
        <v>1800</v>
      </c>
      <c r="D21" s="61">
        <v>1800</v>
      </c>
    </row>
    <row r="22" s="33" customFormat="1" ht="25" customHeight="1" spans="1:4">
      <c r="A22" s="58" t="s">
        <v>1905</v>
      </c>
      <c r="B22" s="50" t="s">
        <v>1906</v>
      </c>
      <c r="C22" s="59">
        <f t="shared" si="0"/>
        <v>11732</v>
      </c>
      <c r="D22" s="59">
        <f>D23+D24</f>
        <v>11732</v>
      </c>
    </row>
    <row r="23" s="33" customFormat="1" ht="25" customHeight="1" spans="1:4">
      <c r="A23" s="60" t="s">
        <v>1884</v>
      </c>
      <c r="B23" s="50" t="s">
        <v>1907</v>
      </c>
      <c r="C23" s="61">
        <v>5904</v>
      </c>
      <c r="D23" s="61">
        <v>5904</v>
      </c>
    </row>
    <row r="24" s="33" customFormat="1" ht="25" customHeight="1" spans="1:4">
      <c r="A24" s="60" t="s">
        <v>1886</v>
      </c>
      <c r="B24" s="50" t="s">
        <v>1908</v>
      </c>
      <c r="C24" s="61">
        <v>5828</v>
      </c>
      <c r="D24" s="61">
        <v>5828</v>
      </c>
    </row>
    <row r="25" s="34" customFormat="1" ht="70" customHeight="1" spans="1:4">
      <c r="A25" s="62" t="s">
        <v>1909</v>
      </c>
      <c r="B25" s="62"/>
      <c r="C25" s="62"/>
      <c r="D25" s="62"/>
    </row>
    <row r="26" s="23" customFormat="1" ht="25" customHeight="1" spans="1:4">
      <c r="A26" s="63"/>
      <c r="B26" s="63"/>
      <c r="C26" s="63"/>
      <c r="D26" s="63"/>
    </row>
  </sheetData>
  <mergeCells count="3">
    <mergeCell ref="A1:D1"/>
    <mergeCell ref="A25:D25"/>
    <mergeCell ref="A26:D26"/>
  </mergeCells>
  <printOptions horizontalCentered="1"/>
  <pageMargins left="0.707638888888889" right="0.707638888888889" top="0.393055555555556" bottom="0.751388888888889" header="0.30625" footer="0.30625"/>
  <pageSetup paperSize="9" fitToHeight="200" orientation="portrait" horizontalDpi="600" verticalDpi="600"/>
  <headerFooter>
    <oddFooter>&amp;C&amp;16- &amp;P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F19"/>
  <sheetViews>
    <sheetView workbookViewId="0">
      <selection activeCell="A1" sqref="A1:F1"/>
    </sheetView>
  </sheetViews>
  <sheetFormatPr defaultColWidth="8.88333333333333" defaultRowHeight="13.5" outlineLevelCol="5"/>
  <cols>
    <col min="1" max="1" width="8.88333333333333" style="23"/>
    <col min="2" max="2" width="49.3833333333333" style="23" customWidth="1"/>
    <col min="3" max="6" width="20.6333333333333" style="23" customWidth="1"/>
    <col min="7" max="16384" width="8.88333333333333" style="23"/>
  </cols>
  <sheetData>
    <row r="1" s="23" customFormat="1" ht="45" customHeight="1" spans="1:6">
      <c r="A1" s="24" t="s">
        <v>38</v>
      </c>
      <c r="B1" s="24"/>
      <c r="C1" s="24"/>
      <c r="D1" s="24"/>
      <c r="E1" s="24"/>
      <c r="F1" s="24"/>
    </row>
    <row r="2" s="33" customFormat="1" ht="18" customHeight="1" spans="2:6">
      <c r="B2" s="47" t="s">
        <v>44</v>
      </c>
      <c r="C2" s="48"/>
      <c r="D2" s="48"/>
      <c r="E2" s="48"/>
      <c r="F2" s="48"/>
    </row>
    <row r="3" s="33" customFormat="1" ht="30" customHeight="1" spans="1:6">
      <c r="A3" s="35" t="s">
        <v>45</v>
      </c>
      <c r="B3" s="35"/>
      <c r="C3" s="36" t="s">
        <v>1850</v>
      </c>
      <c r="D3" s="36" t="s">
        <v>1880</v>
      </c>
      <c r="E3" s="36" t="s">
        <v>1881</v>
      </c>
      <c r="F3" s="36" t="s">
        <v>1910</v>
      </c>
    </row>
    <row r="4" s="33" customFormat="1" ht="30" customHeight="1" spans="1:6">
      <c r="A4" s="49" t="s">
        <v>1911</v>
      </c>
      <c r="B4" s="49"/>
      <c r="C4" s="50" t="s">
        <v>1851</v>
      </c>
      <c r="D4" s="51">
        <f t="shared" ref="D4:F4" si="0">D5+D6</f>
        <v>412460</v>
      </c>
      <c r="E4" s="51">
        <f t="shared" si="0"/>
        <v>412460</v>
      </c>
      <c r="F4" s="51">
        <f t="shared" si="0"/>
        <v>0</v>
      </c>
    </row>
    <row r="5" s="33" customFormat="1" ht="30" customHeight="1" spans="1:6">
      <c r="A5" s="52" t="s">
        <v>1912</v>
      </c>
      <c r="B5" s="52"/>
      <c r="C5" s="50" t="s">
        <v>1852</v>
      </c>
      <c r="D5" s="53">
        <v>224254</v>
      </c>
      <c r="E5" s="53">
        <v>224254</v>
      </c>
      <c r="F5" s="53"/>
    </row>
    <row r="6" s="33" customFormat="1" ht="30" customHeight="1" spans="1:6">
      <c r="A6" s="52" t="s">
        <v>1913</v>
      </c>
      <c r="B6" s="52"/>
      <c r="C6" s="50" t="s">
        <v>1853</v>
      </c>
      <c r="D6" s="53">
        <v>188206</v>
      </c>
      <c r="E6" s="53">
        <v>188206</v>
      </c>
      <c r="F6" s="53"/>
    </row>
    <row r="7" s="33" customFormat="1" ht="30" customHeight="1" spans="1:6">
      <c r="A7" s="54" t="s">
        <v>1914</v>
      </c>
      <c r="B7" s="54"/>
      <c r="C7" s="50" t="s">
        <v>1854</v>
      </c>
      <c r="D7" s="51">
        <f t="shared" ref="D7:F7" si="1">D8+D9</f>
        <v>392460</v>
      </c>
      <c r="E7" s="51">
        <f t="shared" si="1"/>
        <v>392460</v>
      </c>
      <c r="F7" s="51">
        <f t="shared" si="1"/>
        <v>0</v>
      </c>
    </row>
    <row r="8" s="33" customFormat="1" ht="30" customHeight="1" spans="1:6">
      <c r="A8" s="52" t="s">
        <v>1912</v>
      </c>
      <c r="B8" s="52"/>
      <c r="C8" s="50" t="s">
        <v>1855</v>
      </c>
      <c r="D8" s="53">
        <v>204254</v>
      </c>
      <c r="E8" s="53">
        <v>204254</v>
      </c>
      <c r="F8" s="53"/>
    </row>
    <row r="9" s="33" customFormat="1" ht="30" customHeight="1" spans="1:6">
      <c r="A9" s="52" t="s">
        <v>1913</v>
      </c>
      <c r="B9" s="52"/>
      <c r="C9" s="50" t="s">
        <v>1856</v>
      </c>
      <c r="D9" s="53">
        <v>188206</v>
      </c>
      <c r="E9" s="53">
        <v>188206</v>
      </c>
      <c r="F9" s="53"/>
    </row>
    <row r="10" s="34" customFormat="1" ht="41" customHeight="1" spans="1:6">
      <c r="A10" s="45" t="s">
        <v>1915</v>
      </c>
      <c r="B10" s="45"/>
      <c r="C10" s="45"/>
      <c r="D10" s="45"/>
      <c r="E10" s="45"/>
      <c r="F10" s="45"/>
    </row>
    <row r="13" s="23" customFormat="1" ht="19.5" spans="1:1">
      <c r="A13" s="55"/>
    </row>
    <row r="14" s="23" customFormat="1" ht="19" customHeight="1" spans="1:1">
      <c r="A14" s="56"/>
    </row>
    <row r="15" s="23" customFormat="1" ht="29" customHeight="1"/>
    <row r="16" s="23" customFormat="1" ht="29" customHeight="1"/>
    <row r="17" s="23" customFormat="1" ht="29" customHeight="1"/>
    <row r="18" s="23" customFormat="1" ht="29" customHeight="1"/>
    <row r="19" s="23" customFormat="1" ht="30" customHeight="1" spans="1:1">
      <c r="A19" s="56"/>
    </row>
  </sheetData>
  <mergeCells count="9">
    <mergeCell ref="A1:F1"/>
    <mergeCell ref="B2:F2"/>
    <mergeCell ref="A3:B3"/>
    <mergeCell ref="A5:B5"/>
    <mergeCell ref="A6:B6"/>
    <mergeCell ref="A7:B7"/>
    <mergeCell ref="A8:B8"/>
    <mergeCell ref="A9:B9"/>
    <mergeCell ref="A10:F10"/>
  </mergeCells>
  <printOptions horizontalCentered="1"/>
  <pageMargins left="0.707638888888889" right="0.707638888888889" top="1.10138888888889" bottom="0.751388888888889" header="0.30625" footer="0.30625"/>
  <pageSetup paperSize="9" scale="95" fitToHeight="200" orientation="landscape" horizontalDpi="600" verticalDpi="600"/>
  <headerFooter>
    <oddFooter>&amp;C&amp;16- &amp;P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F12"/>
  <sheetViews>
    <sheetView workbookViewId="0">
      <selection activeCell="A12" sqref="A12:F12"/>
    </sheetView>
  </sheetViews>
  <sheetFormatPr defaultColWidth="8.88333333333333" defaultRowHeight="13.5" outlineLevelCol="5"/>
  <cols>
    <col min="1" max="1" width="8.88333333333333" style="23"/>
    <col min="2" max="6" width="24.2166666666667" style="23" customWidth="1"/>
    <col min="7" max="16384" width="8.88333333333333" style="23"/>
  </cols>
  <sheetData>
    <row r="1" s="23" customFormat="1" ht="27" spans="1:6">
      <c r="A1" s="24" t="s">
        <v>39</v>
      </c>
      <c r="B1" s="25"/>
      <c r="C1" s="25"/>
      <c r="D1" s="25"/>
      <c r="E1" s="25"/>
      <c r="F1" s="25"/>
    </row>
    <row r="2" s="23" customFormat="1" ht="23" customHeight="1" spans="1:6">
      <c r="A2" s="26" t="s">
        <v>44</v>
      </c>
      <c r="B2" s="26"/>
      <c r="C2" s="26"/>
      <c r="D2" s="26"/>
      <c r="E2" s="26"/>
      <c r="F2" s="26"/>
    </row>
    <row r="3" s="33" customFormat="1" ht="30" customHeight="1" spans="1:6">
      <c r="A3" s="35" t="s">
        <v>1</v>
      </c>
      <c r="B3" s="36" t="s">
        <v>1811</v>
      </c>
      <c r="C3" s="36" t="s">
        <v>1916</v>
      </c>
      <c r="D3" s="36" t="s">
        <v>1917</v>
      </c>
      <c r="E3" s="36" t="s">
        <v>1918</v>
      </c>
      <c r="F3" s="36" t="s">
        <v>1919</v>
      </c>
    </row>
    <row r="4" s="33" customFormat="1" ht="45" customHeight="1" spans="1:6">
      <c r="A4" s="37">
        <v>1</v>
      </c>
      <c r="B4" s="38"/>
      <c r="C4" s="39"/>
      <c r="D4" s="39"/>
      <c r="E4" s="39"/>
      <c r="F4" s="40"/>
    </row>
    <row r="5" s="33" customFormat="1" ht="45" customHeight="1" spans="1:6">
      <c r="A5" s="37">
        <v>2</v>
      </c>
      <c r="B5" s="38"/>
      <c r="C5" s="39"/>
      <c r="D5" s="39"/>
      <c r="E5" s="39"/>
      <c r="F5" s="40"/>
    </row>
    <row r="6" s="33" customFormat="1" ht="45" customHeight="1" spans="1:6">
      <c r="A6" s="37">
        <v>3</v>
      </c>
      <c r="B6" s="38"/>
      <c r="C6" s="39"/>
      <c r="D6" s="39"/>
      <c r="E6" s="39"/>
      <c r="F6" s="40"/>
    </row>
    <row r="7" s="33" customFormat="1" ht="45" customHeight="1" spans="1:6">
      <c r="A7" s="37">
        <v>4</v>
      </c>
      <c r="B7" s="38"/>
      <c r="C7" s="39"/>
      <c r="D7" s="39"/>
      <c r="E7" s="39"/>
      <c r="F7" s="40"/>
    </row>
    <row r="8" s="33" customFormat="1" ht="45" customHeight="1" spans="1:6">
      <c r="A8" s="37">
        <v>5</v>
      </c>
      <c r="B8" s="38"/>
      <c r="C8" s="39"/>
      <c r="D8" s="39"/>
      <c r="E8" s="39"/>
      <c r="F8" s="40"/>
    </row>
    <row r="9" s="33" customFormat="1" ht="45" customHeight="1" spans="1:6">
      <c r="A9" s="37">
        <v>6</v>
      </c>
      <c r="B9" s="38"/>
      <c r="C9" s="39"/>
      <c r="D9" s="39"/>
      <c r="E9" s="39"/>
      <c r="F9" s="40"/>
    </row>
    <row r="10" s="33" customFormat="1" ht="45" customHeight="1" spans="1:6">
      <c r="A10" s="41" t="s">
        <v>1436</v>
      </c>
      <c r="B10" s="42"/>
      <c r="C10" s="43"/>
      <c r="D10" s="43"/>
      <c r="E10" s="43"/>
      <c r="F10" s="44">
        <f>SUM(F4:F9)</f>
        <v>0</v>
      </c>
    </row>
    <row r="11" s="34" customFormat="1" ht="33" customHeight="1" spans="1:6">
      <c r="A11" s="45" t="s">
        <v>1920</v>
      </c>
      <c r="B11" s="45"/>
      <c r="C11" s="45"/>
      <c r="D11" s="45"/>
      <c r="E11" s="45"/>
      <c r="F11" s="45"/>
    </row>
    <row r="12" ht="34" customHeight="1" spans="1:6">
      <c r="A12" s="46" t="s">
        <v>1921</v>
      </c>
      <c r="B12" s="46"/>
      <c r="C12" s="46"/>
      <c r="D12" s="46"/>
      <c r="E12" s="46"/>
      <c r="F12" s="46"/>
    </row>
  </sheetData>
  <mergeCells count="5">
    <mergeCell ref="A1:F1"/>
    <mergeCell ref="A2:F2"/>
    <mergeCell ref="A10:B10"/>
    <mergeCell ref="A11:F11"/>
    <mergeCell ref="A12:F12"/>
  </mergeCells>
  <printOptions horizontalCentered="1"/>
  <pageMargins left="0.707638888888889" right="0.707638888888889" top="0.751388888888889" bottom="0.751388888888889" header="0.30625" footer="0.30625"/>
  <pageSetup paperSize="9" fitToHeight="200" orientation="landscape" horizontalDpi="600" verticalDpi="600"/>
  <headerFooter>
    <oddFooter>&amp;C&amp;16- &amp;P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B6"/>
  <sheetViews>
    <sheetView workbookViewId="0">
      <selection activeCell="A1" sqref="A1:B6"/>
    </sheetView>
  </sheetViews>
  <sheetFormatPr defaultColWidth="8.88333333333333" defaultRowHeight="13.5" outlineLevelRow="5" outlineLevelCol="1"/>
  <cols>
    <col min="1" max="1" width="20.25" style="23" customWidth="1"/>
    <col min="2" max="2" width="100.133333333333" style="23" customWidth="1"/>
    <col min="3" max="16384" width="8.88333333333333" style="23"/>
  </cols>
  <sheetData>
    <row r="1" s="23" customFormat="1" ht="27" spans="1:2">
      <c r="A1" s="24" t="s">
        <v>40</v>
      </c>
      <c r="B1" s="25"/>
    </row>
    <row r="2" s="23" customFormat="1" ht="23.1" customHeight="1" spans="1:2">
      <c r="A2" s="26"/>
      <c r="B2" s="26"/>
    </row>
    <row r="3" s="23" customFormat="1" ht="48" customHeight="1" spans="1:2">
      <c r="A3" s="27" t="s">
        <v>1922</v>
      </c>
      <c r="B3" s="28"/>
    </row>
    <row r="4" s="23" customFormat="1" ht="57" customHeight="1" spans="1:2">
      <c r="A4" s="29"/>
      <c r="B4" s="30"/>
    </row>
    <row r="5" s="23" customFormat="1" ht="57" customHeight="1" spans="1:2">
      <c r="A5" s="29"/>
      <c r="B5" s="30"/>
    </row>
    <row r="6" s="23" customFormat="1" ht="177" customHeight="1" spans="1:2">
      <c r="A6" s="31"/>
      <c r="B6" s="32"/>
    </row>
  </sheetData>
  <mergeCells count="3">
    <mergeCell ref="A1:B1"/>
    <mergeCell ref="A2:B2"/>
    <mergeCell ref="A3:B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J31"/>
  <sheetViews>
    <sheetView workbookViewId="0">
      <selection activeCell="A1" sqref="A1:J1"/>
    </sheetView>
  </sheetViews>
  <sheetFormatPr defaultColWidth="8" defaultRowHeight="12"/>
  <cols>
    <col min="1" max="1" width="31" style="7" customWidth="1"/>
    <col min="2" max="2" width="23.775" style="7" customWidth="1"/>
    <col min="3" max="5" width="20.6333333333333" style="7" customWidth="1"/>
    <col min="6" max="6" width="14.3333333333333" style="9" customWidth="1"/>
    <col min="7" max="7" width="20.6333333333333" style="9" customWidth="1"/>
    <col min="8" max="9" width="13.3333333333333" style="9" customWidth="1"/>
    <col min="10" max="10" width="15.4416666666667" style="7" customWidth="1"/>
    <col min="11" max="16384" width="8" style="7"/>
  </cols>
  <sheetData>
    <row r="1" s="7" customFormat="1" ht="39" customHeight="1" spans="1:10">
      <c r="A1" s="10" t="s">
        <v>1923</v>
      </c>
      <c r="B1" s="10"/>
      <c r="C1" s="10"/>
      <c r="D1" s="10"/>
      <c r="E1" s="10"/>
      <c r="F1" s="10"/>
      <c r="G1" s="10"/>
      <c r="H1" s="10"/>
      <c r="I1" s="10"/>
      <c r="J1" s="10"/>
    </row>
    <row r="2" s="7" customFormat="1" ht="23" customHeight="1" spans="1:9">
      <c r="A2" s="11"/>
      <c r="F2" s="9"/>
      <c r="G2" s="9"/>
      <c r="H2" s="9"/>
      <c r="I2" s="9"/>
    </row>
    <row r="3" s="8" customFormat="1" ht="44.25" customHeight="1" spans="1:10">
      <c r="A3" s="12" t="s">
        <v>1924</v>
      </c>
      <c r="B3" s="12" t="s">
        <v>1925</v>
      </c>
      <c r="C3" s="12" t="s">
        <v>1926</v>
      </c>
      <c r="D3" s="12" t="s">
        <v>1927</v>
      </c>
      <c r="E3" s="12" t="s">
        <v>1928</v>
      </c>
      <c r="F3" s="12" t="s">
        <v>1929</v>
      </c>
      <c r="G3" s="12" t="s">
        <v>1930</v>
      </c>
      <c r="H3" s="12" t="s">
        <v>1931</v>
      </c>
      <c r="I3" s="12" t="s">
        <v>1932</v>
      </c>
      <c r="J3" s="12" t="s">
        <v>1933</v>
      </c>
    </row>
    <row r="4" s="7" customFormat="1" ht="25" customHeight="1" spans="1:10">
      <c r="A4" s="13">
        <v>1</v>
      </c>
      <c r="B4" s="13">
        <v>2</v>
      </c>
      <c r="C4" s="13">
        <v>3</v>
      </c>
      <c r="D4" s="13">
        <v>4</v>
      </c>
      <c r="E4" s="13">
        <v>5</v>
      </c>
      <c r="F4" s="13">
        <v>6</v>
      </c>
      <c r="G4" s="13">
        <v>7</v>
      </c>
      <c r="H4" s="13">
        <v>8</v>
      </c>
      <c r="I4" s="13">
        <v>9</v>
      </c>
      <c r="J4" s="13">
        <v>10</v>
      </c>
    </row>
    <row r="5" ht="25" customHeight="1" spans="1:10">
      <c r="A5" s="14" t="s">
        <v>1934</v>
      </c>
      <c r="B5" s="14" t="s">
        <v>1934</v>
      </c>
      <c r="C5" s="15" t="s">
        <v>1935</v>
      </c>
      <c r="D5" s="16" t="s">
        <v>1936</v>
      </c>
      <c r="E5" s="17" t="s">
        <v>1937</v>
      </c>
      <c r="F5" s="15" t="s">
        <v>1938</v>
      </c>
      <c r="G5" s="18">
        <v>100</v>
      </c>
      <c r="H5" s="15" t="s">
        <v>1939</v>
      </c>
      <c r="I5" s="15" t="s">
        <v>1940</v>
      </c>
      <c r="J5" s="17" t="s">
        <v>1934</v>
      </c>
    </row>
    <row r="6" ht="25" customHeight="1" spans="1:10">
      <c r="A6" s="19"/>
      <c r="B6" s="19"/>
      <c r="C6" s="15" t="s">
        <v>1941</v>
      </c>
      <c r="D6" s="16" t="s">
        <v>1942</v>
      </c>
      <c r="E6" s="17" t="s">
        <v>1943</v>
      </c>
      <c r="F6" s="15" t="s">
        <v>1938</v>
      </c>
      <c r="G6" s="18">
        <v>100</v>
      </c>
      <c r="H6" s="15" t="s">
        <v>1944</v>
      </c>
      <c r="I6" s="15" t="s">
        <v>1940</v>
      </c>
      <c r="J6" s="17" t="s">
        <v>1934</v>
      </c>
    </row>
    <row r="7" ht="25" customHeight="1" spans="1:10">
      <c r="A7" s="20"/>
      <c r="B7" s="20"/>
      <c r="C7" s="15" t="s">
        <v>1945</v>
      </c>
      <c r="D7" s="16" t="s">
        <v>1946</v>
      </c>
      <c r="E7" s="17" t="s">
        <v>1947</v>
      </c>
      <c r="F7" s="15" t="s">
        <v>1938</v>
      </c>
      <c r="G7" s="18">
        <v>95</v>
      </c>
      <c r="H7" s="15" t="s">
        <v>1939</v>
      </c>
      <c r="I7" s="15" t="s">
        <v>1940</v>
      </c>
      <c r="J7" s="17" t="s">
        <v>1934</v>
      </c>
    </row>
    <row r="8" ht="25" customHeight="1" spans="1:10">
      <c r="A8" s="14" t="s">
        <v>1948</v>
      </c>
      <c r="B8" s="14" t="s">
        <v>1949</v>
      </c>
      <c r="C8" s="15" t="s">
        <v>1935</v>
      </c>
      <c r="D8" s="16" t="s">
        <v>1950</v>
      </c>
      <c r="E8" s="17" t="s">
        <v>1951</v>
      </c>
      <c r="F8" s="15" t="s">
        <v>1938</v>
      </c>
      <c r="G8" s="18">
        <v>100</v>
      </c>
      <c r="H8" s="15" t="s">
        <v>1939</v>
      </c>
      <c r="I8" s="15" t="s">
        <v>1940</v>
      </c>
      <c r="J8" s="17" t="s">
        <v>1952</v>
      </c>
    </row>
    <row r="9" ht="25" customHeight="1" spans="1:10">
      <c r="A9" s="19"/>
      <c r="B9" s="19"/>
      <c r="C9" s="15" t="s">
        <v>1941</v>
      </c>
      <c r="D9" s="16" t="s">
        <v>1942</v>
      </c>
      <c r="E9" s="17" t="s">
        <v>1953</v>
      </c>
      <c r="F9" s="15" t="s">
        <v>1938</v>
      </c>
      <c r="G9" s="18">
        <v>90</v>
      </c>
      <c r="H9" s="15" t="s">
        <v>1939</v>
      </c>
      <c r="I9" s="15" t="s">
        <v>1940</v>
      </c>
      <c r="J9" s="17" t="s">
        <v>1954</v>
      </c>
    </row>
    <row r="10" ht="25" customHeight="1" spans="1:10">
      <c r="A10" s="20"/>
      <c r="B10" s="20"/>
      <c r="C10" s="15" t="s">
        <v>1945</v>
      </c>
      <c r="D10" s="16" t="s">
        <v>1946</v>
      </c>
      <c r="E10" s="17" t="s">
        <v>1955</v>
      </c>
      <c r="F10" s="15" t="s">
        <v>1938</v>
      </c>
      <c r="G10" s="18">
        <v>90</v>
      </c>
      <c r="H10" s="15" t="s">
        <v>1939</v>
      </c>
      <c r="I10" s="15" t="s">
        <v>1940</v>
      </c>
      <c r="J10" s="17" t="s">
        <v>1956</v>
      </c>
    </row>
    <row r="11" ht="25" customHeight="1" spans="1:10">
      <c r="A11" s="14" t="s">
        <v>1957</v>
      </c>
      <c r="B11" s="14" t="s">
        <v>1958</v>
      </c>
      <c r="C11" s="15" t="s">
        <v>1935</v>
      </c>
      <c r="D11" s="16" t="s">
        <v>1936</v>
      </c>
      <c r="E11" s="17" t="s">
        <v>1959</v>
      </c>
      <c r="F11" s="15" t="s">
        <v>1938</v>
      </c>
      <c r="G11" s="18">
        <v>1008.9</v>
      </c>
      <c r="H11" s="15" t="s">
        <v>1960</v>
      </c>
      <c r="I11" s="15" t="s">
        <v>1961</v>
      </c>
      <c r="J11" s="17" t="s">
        <v>1962</v>
      </c>
    </row>
    <row r="12" ht="25" customHeight="1" spans="1:10">
      <c r="A12" s="19"/>
      <c r="B12" s="19"/>
      <c r="C12" s="15" t="s">
        <v>1941</v>
      </c>
      <c r="D12" s="16" t="s">
        <v>1942</v>
      </c>
      <c r="E12" s="17" t="s">
        <v>1963</v>
      </c>
      <c r="F12" s="15" t="s">
        <v>1964</v>
      </c>
      <c r="G12" s="18">
        <v>95</v>
      </c>
      <c r="H12" s="15" t="s">
        <v>1939</v>
      </c>
      <c r="I12" s="15" t="s">
        <v>1961</v>
      </c>
      <c r="J12" s="17" t="s">
        <v>1962</v>
      </c>
    </row>
    <row r="13" ht="25" customHeight="1" spans="1:10">
      <c r="A13" s="20"/>
      <c r="B13" s="20"/>
      <c r="C13" s="15" t="s">
        <v>1945</v>
      </c>
      <c r="D13" s="16" t="s">
        <v>1946</v>
      </c>
      <c r="E13" s="17" t="s">
        <v>1965</v>
      </c>
      <c r="F13" s="15" t="s">
        <v>1964</v>
      </c>
      <c r="G13" s="18">
        <v>95</v>
      </c>
      <c r="H13" s="15" t="s">
        <v>1939</v>
      </c>
      <c r="I13" s="15" t="s">
        <v>1961</v>
      </c>
      <c r="J13" s="17" t="s">
        <v>1962</v>
      </c>
    </row>
    <row r="14" ht="25" customHeight="1" spans="1:10">
      <c r="A14" s="14" t="s">
        <v>1966</v>
      </c>
      <c r="B14" s="14" t="s">
        <v>1967</v>
      </c>
      <c r="C14" s="15" t="s">
        <v>1935</v>
      </c>
      <c r="D14" s="16" t="s">
        <v>1936</v>
      </c>
      <c r="E14" s="17" t="s">
        <v>1968</v>
      </c>
      <c r="F14" s="15" t="s">
        <v>1964</v>
      </c>
      <c r="G14" s="18">
        <v>85</v>
      </c>
      <c r="H14" s="15" t="s">
        <v>1939</v>
      </c>
      <c r="I14" s="15" t="s">
        <v>1961</v>
      </c>
      <c r="J14" s="17" t="s">
        <v>1969</v>
      </c>
    </row>
    <row r="15" ht="25" customHeight="1" spans="1:10">
      <c r="A15" s="19"/>
      <c r="B15" s="19"/>
      <c r="C15" s="15" t="s">
        <v>1941</v>
      </c>
      <c r="D15" s="16" t="s">
        <v>1942</v>
      </c>
      <c r="E15" s="17" t="s">
        <v>1970</v>
      </c>
      <c r="F15" s="15" t="s">
        <v>1964</v>
      </c>
      <c r="G15" s="18">
        <v>95</v>
      </c>
      <c r="H15" s="15" t="s">
        <v>1939</v>
      </c>
      <c r="I15" s="15" t="s">
        <v>1961</v>
      </c>
      <c r="J15" s="17" t="s">
        <v>1971</v>
      </c>
    </row>
    <row r="16" ht="25" customHeight="1" spans="1:10">
      <c r="A16" s="19"/>
      <c r="B16" s="19"/>
      <c r="C16" s="15" t="s">
        <v>1941</v>
      </c>
      <c r="D16" s="16" t="s">
        <v>1942</v>
      </c>
      <c r="E16" s="17" t="s">
        <v>1972</v>
      </c>
      <c r="F16" s="15" t="s">
        <v>1964</v>
      </c>
      <c r="G16" s="18">
        <v>95</v>
      </c>
      <c r="H16" s="15" t="s">
        <v>1939</v>
      </c>
      <c r="I16" s="15" t="s">
        <v>1961</v>
      </c>
      <c r="J16" s="17" t="s">
        <v>1973</v>
      </c>
    </row>
    <row r="17" ht="25" customHeight="1" spans="1:10">
      <c r="A17" s="19"/>
      <c r="B17" s="19"/>
      <c r="C17" s="15" t="s">
        <v>1941</v>
      </c>
      <c r="D17" s="16" t="s">
        <v>1974</v>
      </c>
      <c r="E17" s="17" t="s">
        <v>1975</v>
      </c>
      <c r="F17" s="15" t="s">
        <v>1938</v>
      </c>
      <c r="G17" s="21" t="s">
        <v>1976</v>
      </c>
      <c r="H17" s="15" t="s">
        <v>1977</v>
      </c>
      <c r="I17" s="15" t="s">
        <v>1961</v>
      </c>
      <c r="J17" s="17" t="s">
        <v>1978</v>
      </c>
    </row>
    <row r="18" ht="25" customHeight="1" spans="1:10">
      <c r="A18" s="20"/>
      <c r="B18" s="20"/>
      <c r="C18" s="15" t="s">
        <v>1945</v>
      </c>
      <c r="D18" s="16" t="s">
        <v>1946</v>
      </c>
      <c r="E18" s="17" t="s">
        <v>1979</v>
      </c>
      <c r="F18" s="15" t="s">
        <v>1964</v>
      </c>
      <c r="G18" s="18">
        <v>95</v>
      </c>
      <c r="H18" s="15" t="s">
        <v>1939</v>
      </c>
      <c r="I18" s="15" t="s">
        <v>1961</v>
      </c>
      <c r="J18" s="17" t="s">
        <v>1980</v>
      </c>
    </row>
    <row r="19" ht="25" customHeight="1" spans="1:10">
      <c r="A19" s="14" t="s">
        <v>1981</v>
      </c>
      <c r="B19" s="14" t="s">
        <v>1982</v>
      </c>
      <c r="C19" s="15" t="s">
        <v>1935</v>
      </c>
      <c r="D19" s="16" t="s">
        <v>1936</v>
      </c>
      <c r="E19" s="17" t="s">
        <v>1968</v>
      </c>
      <c r="F19" s="15" t="s">
        <v>1964</v>
      </c>
      <c r="G19" s="18">
        <v>85</v>
      </c>
      <c r="H19" s="15" t="s">
        <v>1939</v>
      </c>
      <c r="I19" s="15" t="s">
        <v>1961</v>
      </c>
      <c r="J19" s="17" t="s">
        <v>1969</v>
      </c>
    </row>
    <row r="20" ht="25" customHeight="1" spans="1:10">
      <c r="A20" s="19"/>
      <c r="B20" s="19"/>
      <c r="C20" s="15" t="s">
        <v>1941</v>
      </c>
      <c r="D20" s="16" t="s">
        <v>1942</v>
      </c>
      <c r="E20" s="17" t="s">
        <v>1972</v>
      </c>
      <c r="F20" s="15" t="s">
        <v>1964</v>
      </c>
      <c r="G20" s="18">
        <v>92</v>
      </c>
      <c r="H20" s="15" t="s">
        <v>1939</v>
      </c>
      <c r="I20" s="15" t="s">
        <v>1961</v>
      </c>
      <c r="J20" s="17" t="s">
        <v>1973</v>
      </c>
    </row>
    <row r="21" ht="25" customHeight="1" spans="1:10">
      <c r="A21" s="19"/>
      <c r="B21" s="19"/>
      <c r="C21" s="15" t="s">
        <v>1941</v>
      </c>
      <c r="D21" s="16" t="s">
        <v>1974</v>
      </c>
      <c r="E21" s="17" t="s">
        <v>1975</v>
      </c>
      <c r="F21" s="15" t="s">
        <v>1938</v>
      </c>
      <c r="G21" s="21" t="s">
        <v>1976</v>
      </c>
      <c r="H21" s="15" t="s">
        <v>1977</v>
      </c>
      <c r="I21" s="15" t="s">
        <v>1961</v>
      </c>
      <c r="J21" s="17" t="s">
        <v>1978</v>
      </c>
    </row>
    <row r="22" ht="25" customHeight="1" spans="1:10">
      <c r="A22" s="20"/>
      <c r="B22" s="20"/>
      <c r="C22" s="15" t="s">
        <v>1945</v>
      </c>
      <c r="D22" s="16" t="s">
        <v>1946</v>
      </c>
      <c r="E22" s="17" t="s">
        <v>1979</v>
      </c>
      <c r="F22" s="15" t="s">
        <v>1964</v>
      </c>
      <c r="G22" s="18">
        <v>95</v>
      </c>
      <c r="H22" s="15" t="s">
        <v>1939</v>
      </c>
      <c r="I22" s="15" t="s">
        <v>1961</v>
      </c>
      <c r="J22" s="17" t="s">
        <v>1980</v>
      </c>
    </row>
    <row r="23" ht="25" customHeight="1" spans="1:10">
      <c r="A23" s="14" t="s">
        <v>1983</v>
      </c>
      <c r="B23" s="14" t="s">
        <v>1984</v>
      </c>
      <c r="C23" s="15" t="s">
        <v>1935</v>
      </c>
      <c r="D23" s="16" t="s">
        <v>1936</v>
      </c>
      <c r="E23" s="17" t="s">
        <v>1985</v>
      </c>
      <c r="F23" s="15" t="s">
        <v>1964</v>
      </c>
      <c r="G23" s="21" t="s">
        <v>1986</v>
      </c>
      <c r="H23" s="15" t="s">
        <v>1987</v>
      </c>
      <c r="I23" s="15" t="s">
        <v>1961</v>
      </c>
      <c r="J23" s="17" t="s">
        <v>1988</v>
      </c>
    </row>
    <row r="24" ht="25" customHeight="1" spans="1:10">
      <c r="A24" s="19"/>
      <c r="B24" s="19"/>
      <c r="C24" s="15" t="s">
        <v>1935</v>
      </c>
      <c r="D24" s="16" t="s">
        <v>1989</v>
      </c>
      <c r="E24" s="17" t="s">
        <v>1990</v>
      </c>
      <c r="F24" s="15" t="s">
        <v>1964</v>
      </c>
      <c r="G24" s="22">
        <v>0.95</v>
      </c>
      <c r="H24" s="15" t="s">
        <v>1939</v>
      </c>
      <c r="I24" s="15" t="s">
        <v>1940</v>
      </c>
      <c r="J24" s="17" t="s">
        <v>1988</v>
      </c>
    </row>
    <row r="25" ht="25" customHeight="1" spans="1:10">
      <c r="A25" s="19"/>
      <c r="B25" s="19"/>
      <c r="C25" s="15" t="s">
        <v>1941</v>
      </c>
      <c r="D25" s="16" t="s">
        <v>1991</v>
      </c>
      <c r="E25" s="17" t="s">
        <v>1992</v>
      </c>
      <c r="F25" s="15" t="s">
        <v>1938</v>
      </c>
      <c r="G25" s="21" t="s">
        <v>1993</v>
      </c>
      <c r="H25" s="15" t="s">
        <v>1960</v>
      </c>
      <c r="I25" s="15" t="s">
        <v>1940</v>
      </c>
      <c r="J25" s="17" t="s">
        <v>1994</v>
      </c>
    </row>
    <row r="26" ht="25" customHeight="1" spans="1:10">
      <c r="A26" s="19"/>
      <c r="B26" s="19"/>
      <c r="C26" s="15" t="s">
        <v>1941</v>
      </c>
      <c r="D26" s="16" t="s">
        <v>1942</v>
      </c>
      <c r="E26" s="17" t="s">
        <v>1995</v>
      </c>
      <c r="F26" s="15" t="s">
        <v>1964</v>
      </c>
      <c r="G26" s="21" t="s">
        <v>1996</v>
      </c>
      <c r="H26" s="15" t="s">
        <v>1987</v>
      </c>
      <c r="I26" s="15" t="s">
        <v>1961</v>
      </c>
      <c r="J26" s="17" t="s">
        <v>1997</v>
      </c>
    </row>
    <row r="27" ht="25" customHeight="1" spans="1:10">
      <c r="A27" s="19"/>
      <c r="B27" s="19"/>
      <c r="C27" s="15" t="s">
        <v>1941</v>
      </c>
      <c r="D27" s="16" t="s">
        <v>1974</v>
      </c>
      <c r="E27" s="17" t="s">
        <v>1998</v>
      </c>
      <c r="F27" s="15" t="s">
        <v>1938</v>
      </c>
      <c r="G27" s="22">
        <v>1</v>
      </c>
      <c r="H27" s="15" t="s">
        <v>1939</v>
      </c>
      <c r="I27" s="15" t="s">
        <v>1940</v>
      </c>
      <c r="J27" s="17" t="s">
        <v>1999</v>
      </c>
    </row>
    <row r="28" ht="25" customHeight="1" spans="1:10">
      <c r="A28" s="20"/>
      <c r="B28" s="20"/>
      <c r="C28" s="15" t="s">
        <v>1945</v>
      </c>
      <c r="D28" s="16" t="s">
        <v>1946</v>
      </c>
      <c r="E28" s="17" t="s">
        <v>2000</v>
      </c>
      <c r="F28" s="15" t="s">
        <v>1964</v>
      </c>
      <c r="G28" s="22">
        <v>0.95</v>
      </c>
      <c r="H28" s="15" t="s">
        <v>1939</v>
      </c>
      <c r="I28" s="15" t="s">
        <v>1940</v>
      </c>
      <c r="J28" s="17" t="s">
        <v>2001</v>
      </c>
    </row>
    <row r="29" ht="25" customHeight="1" spans="1:10">
      <c r="A29" s="14" t="s">
        <v>2002</v>
      </c>
      <c r="B29" s="14" t="s">
        <v>2003</v>
      </c>
      <c r="C29" s="15" t="s">
        <v>1935</v>
      </c>
      <c r="D29" s="16" t="s">
        <v>1989</v>
      </c>
      <c r="E29" s="17" t="s">
        <v>2004</v>
      </c>
      <c r="F29" s="15" t="s">
        <v>1938</v>
      </c>
      <c r="G29" s="21" t="s">
        <v>2005</v>
      </c>
      <c r="H29" s="15" t="s">
        <v>2006</v>
      </c>
      <c r="I29" s="15" t="s">
        <v>1961</v>
      </c>
      <c r="J29" s="17" t="s">
        <v>2007</v>
      </c>
    </row>
    <row r="30" ht="25" customHeight="1" spans="1:10">
      <c r="A30" s="19"/>
      <c r="B30" s="19"/>
      <c r="C30" s="15" t="s">
        <v>1941</v>
      </c>
      <c r="D30" s="16" t="s">
        <v>2008</v>
      </c>
      <c r="E30" s="17" t="s">
        <v>2009</v>
      </c>
      <c r="F30" s="15" t="s">
        <v>1938</v>
      </c>
      <c r="G30" s="21" t="s">
        <v>1976</v>
      </c>
      <c r="H30" s="15" t="s">
        <v>2006</v>
      </c>
      <c r="I30" s="15" t="s">
        <v>1940</v>
      </c>
      <c r="J30" s="17" t="s">
        <v>2007</v>
      </c>
    </row>
    <row r="31" ht="25" customHeight="1" spans="1:10">
      <c r="A31" s="20"/>
      <c r="B31" s="20"/>
      <c r="C31" s="15" t="s">
        <v>1945</v>
      </c>
      <c r="D31" s="16" t="s">
        <v>1946</v>
      </c>
      <c r="E31" s="17" t="s">
        <v>2010</v>
      </c>
      <c r="F31" s="15" t="s">
        <v>1964</v>
      </c>
      <c r="G31" s="18">
        <v>90</v>
      </c>
      <c r="H31" s="15" t="s">
        <v>1939</v>
      </c>
      <c r="I31" s="15" t="s">
        <v>1961</v>
      </c>
      <c r="J31" s="17" t="s">
        <v>2011</v>
      </c>
    </row>
  </sheetData>
  <mergeCells count="15">
    <mergeCell ref="A1:J1"/>
    <mergeCell ref="A5:A7"/>
    <mergeCell ref="A8:A10"/>
    <mergeCell ref="A11:A13"/>
    <mergeCell ref="A14:A18"/>
    <mergeCell ref="A19:A22"/>
    <mergeCell ref="A23:A28"/>
    <mergeCell ref="A29:A31"/>
    <mergeCell ref="B5:B7"/>
    <mergeCell ref="B8:B10"/>
    <mergeCell ref="B11:B13"/>
    <mergeCell ref="B14:B18"/>
    <mergeCell ref="B19:B22"/>
    <mergeCell ref="B23:B28"/>
    <mergeCell ref="B29:B31"/>
  </mergeCells>
  <pageMargins left="0.751388888888889" right="0.751388888888889" top="1" bottom="1" header="0.507638888888889" footer="0.507638888888889"/>
  <pageSetup paperSize="9" scale="30" orientation="landscape" horizont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82"/>
  <sheetViews>
    <sheetView showGridLines="0" showZeros="0" view="pageBreakPreview" zoomScaleNormal="90" workbookViewId="0">
      <pane ySplit="3" topLeftCell="A4" activePane="bottomLeft" state="frozen"/>
      <selection/>
      <selection pane="bottomLeft" activeCell="A1" sqref="A1:D1"/>
    </sheetView>
  </sheetViews>
  <sheetFormatPr defaultColWidth="9" defaultRowHeight="14.25" outlineLevelCol="3"/>
  <cols>
    <col min="1" max="1" width="50.75" style="211" customWidth="1"/>
    <col min="2" max="4" width="20.6333333333333" style="429" customWidth="1"/>
    <col min="5" max="16384" width="9" style="319"/>
  </cols>
  <sheetData>
    <row r="1" ht="45" customHeight="1" spans="1:4">
      <c r="A1" s="373" t="s">
        <v>6</v>
      </c>
      <c r="B1" s="374"/>
      <c r="C1" s="374"/>
      <c r="D1" s="374"/>
    </row>
    <row r="2" ht="18.95" customHeight="1" spans="1:4">
      <c r="A2" s="537"/>
      <c r="B2" s="376"/>
      <c r="C2" s="376"/>
      <c r="D2" s="538" t="s">
        <v>44</v>
      </c>
    </row>
    <row r="3" s="534" customFormat="1" ht="45" customHeight="1" spans="1:4">
      <c r="A3" s="539" t="s">
        <v>45</v>
      </c>
      <c r="B3" s="540" t="s">
        <v>192</v>
      </c>
      <c r="C3" s="540" t="s">
        <v>47</v>
      </c>
      <c r="D3" s="539" t="s">
        <v>48</v>
      </c>
    </row>
    <row r="4" ht="30" customHeight="1" spans="1:4">
      <c r="A4" s="541" t="s">
        <v>49</v>
      </c>
      <c r="B4" s="542">
        <v>17224</v>
      </c>
      <c r="C4" s="542">
        <v>18085</v>
      </c>
      <c r="D4" s="383">
        <v>0.05</v>
      </c>
    </row>
    <row r="5" ht="30" customHeight="1" spans="1:4">
      <c r="A5" s="543" t="s">
        <v>50</v>
      </c>
      <c r="B5" s="544">
        <v>7823</v>
      </c>
      <c r="C5" s="544">
        <v>8020</v>
      </c>
      <c r="D5" s="387">
        <v>0.025</v>
      </c>
    </row>
    <row r="6" ht="30" customHeight="1" spans="1:4">
      <c r="A6" s="543" t="s">
        <v>51</v>
      </c>
      <c r="B6" s="544">
        <v>293</v>
      </c>
      <c r="C6" s="544">
        <v>491</v>
      </c>
      <c r="D6" s="387">
        <v>0.676</v>
      </c>
    </row>
    <row r="7" ht="30" customHeight="1" spans="1:4">
      <c r="A7" s="543" t="s">
        <v>52</v>
      </c>
      <c r="B7" s="544">
        <v>174</v>
      </c>
      <c r="C7" s="544">
        <v>146</v>
      </c>
      <c r="D7" s="387">
        <v>-0.161</v>
      </c>
    </row>
    <row r="8" customFormat="1" ht="30" customHeight="1" spans="1:4">
      <c r="A8" s="543" t="s">
        <v>53</v>
      </c>
      <c r="B8" s="544">
        <v>182</v>
      </c>
      <c r="C8" s="544">
        <v>70</v>
      </c>
      <c r="D8" s="387">
        <v>-0.615</v>
      </c>
    </row>
    <row r="9" ht="30" customHeight="1" spans="1:4">
      <c r="A9" s="543" t="s">
        <v>54</v>
      </c>
      <c r="B9" s="544">
        <v>721</v>
      </c>
      <c r="C9" s="544">
        <v>690</v>
      </c>
      <c r="D9" s="387">
        <v>-0.043</v>
      </c>
    </row>
    <row r="10" customFormat="1" ht="30" customHeight="1" spans="1:4">
      <c r="A10" s="543" t="s">
        <v>55</v>
      </c>
      <c r="B10" s="544">
        <v>287</v>
      </c>
      <c r="C10" s="544">
        <v>497</v>
      </c>
      <c r="D10" s="387">
        <v>0.732</v>
      </c>
    </row>
    <row r="11" customFormat="1" ht="30" customHeight="1" spans="1:4">
      <c r="A11" s="543" t="s">
        <v>56</v>
      </c>
      <c r="B11" s="544">
        <v>238</v>
      </c>
      <c r="C11" s="544">
        <v>230</v>
      </c>
      <c r="D11" s="387">
        <v>-0.034</v>
      </c>
    </row>
    <row r="12" customFormat="1" ht="30" customHeight="1" spans="1:4">
      <c r="A12" s="543" t="s">
        <v>57</v>
      </c>
      <c r="B12" s="544">
        <v>490</v>
      </c>
      <c r="C12" s="544">
        <v>464</v>
      </c>
      <c r="D12" s="387">
        <v>-0.053</v>
      </c>
    </row>
    <row r="13" customFormat="1" ht="30" customHeight="1" spans="1:4">
      <c r="A13" s="543" t="s">
        <v>58</v>
      </c>
      <c r="B13" s="544">
        <v>784</v>
      </c>
      <c r="C13" s="544">
        <v>385</v>
      </c>
      <c r="D13" s="387">
        <v>-0.509</v>
      </c>
    </row>
    <row r="14" customFormat="1" ht="30" customHeight="1" spans="1:4">
      <c r="A14" s="545" t="s">
        <v>59</v>
      </c>
      <c r="B14" s="544">
        <v>630</v>
      </c>
      <c r="C14" s="544">
        <v>679</v>
      </c>
      <c r="D14" s="387">
        <v>0.078</v>
      </c>
    </row>
    <row r="15" ht="30" customHeight="1" spans="1:4">
      <c r="A15" s="543" t="s">
        <v>60</v>
      </c>
      <c r="B15" s="544">
        <v>1225</v>
      </c>
      <c r="C15" s="544">
        <v>1254</v>
      </c>
      <c r="D15" s="387">
        <v>0.024</v>
      </c>
    </row>
    <row r="16" customFormat="1" ht="30" customHeight="1" spans="1:4">
      <c r="A16" s="543" t="s">
        <v>61</v>
      </c>
      <c r="B16" s="544">
        <v>637</v>
      </c>
      <c r="C16" s="544">
        <v>630</v>
      </c>
      <c r="D16" s="387">
        <v>-0.011</v>
      </c>
    </row>
    <row r="17" customFormat="1" ht="30" customHeight="1" spans="1:4">
      <c r="A17" s="545" t="s">
        <v>62</v>
      </c>
      <c r="B17" s="544">
        <v>3586</v>
      </c>
      <c r="C17" s="544">
        <v>4410</v>
      </c>
      <c r="D17" s="387">
        <v>0.23</v>
      </c>
    </row>
    <row r="18" customFormat="1" ht="30" customHeight="1" spans="1:4">
      <c r="A18" s="546" t="s">
        <v>63</v>
      </c>
      <c r="B18" s="544">
        <v>154</v>
      </c>
      <c r="C18" s="544">
        <v>119</v>
      </c>
      <c r="D18" s="387">
        <v>-0.227</v>
      </c>
    </row>
    <row r="19" customFormat="1" ht="30" customHeight="1" spans="1:4">
      <c r="A19" s="546" t="s">
        <v>64</v>
      </c>
      <c r="B19" s="544"/>
      <c r="C19" s="544"/>
      <c r="D19" s="387" t="s">
        <v>65</v>
      </c>
    </row>
    <row r="20" ht="30" customHeight="1" spans="1:4">
      <c r="A20" s="547" t="s">
        <v>66</v>
      </c>
      <c r="B20" s="542">
        <v>12434</v>
      </c>
      <c r="C20" s="542">
        <v>44659</v>
      </c>
      <c r="D20" s="383">
        <v>2.592</v>
      </c>
    </row>
    <row r="21" ht="30" customHeight="1" spans="1:4">
      <c r="A21" s="543" t="s">
        <v>67</v>
      </c>
      <c r="B21" s="544">
        <v>1000</v>
      </c>
      <c r="C21" s="544">
        <v>1980</v>
      </c>
      <c r="D21" s="387">
        <v>0.98</v>
      </c>
    </row>
    <row r="22" ht="30" customHeight="1" spans="1:4">
      <c r="A22" s="543" t="s">
        <v>68</v>
      </c>
      <c r="B22" s="544">
        <v>9705</v>
      </c>
      <c r="C22" s="544">
        <v>4690</v>
      </c>
      <c r="D22" s="387">
        <v>-0.517</v>
      </c>
    </row>
    <row r="23" ht="30" customHeight="1" spans="1:4">
      <c r="A23" s="543" t="s">
        <v>69</v>
      </c>
      <c r="B23" s="544">
        <v>993</v>
      </c>
      <c r="C23" s="544">
        <v>1010</v>
      </c>
      <c r="D23" s="387">
        <v>0.017</v>
      </c>
    </row>
    <row r="24" ht="30" customHeight="1" spans="1:4">
      <c r="A24" s="543" t="s">
        <v>70</v>
      </c>
      <c r="B24" s="544"/>
      <c r="C24" s="544"/>
      <c r="D24" s="387"/>
    </row>
    <row r="25" ht="30" customHeight="1" spans="1:4">
      <c r="A25" s="543" t="s">
        <v>71</v>
      </c>
      <c r="B25" s="544">
        <v>600</v>
      </c>
      <c r="C25" s="544">
        <v>36329</v>
      </c>
      <c r="D25" s="387">
        <v>59.548</v>
      </c>
    </row>
    <row r="26" customFormat="1" ht="30" customHeight="1" spans="1:4">
      <c r="A26" s="543" t="s">
        <v>72</v>
      </c>
      <c r="B26" s="544"/>
      <c r="C26" s="544"/>
      <c r="D26" s="387" t="s">
        <v>65</v>
      </c>
    </row>
    <row r="27" ht="30" customHeight="1" spans="1:4">
      <c r="A27" s="545" t="s">
        <v>73</v>
      </c>
      <c r="B27" s="544">
        <v>86</v>
      </c>
      <c r="C27" s="544">
        <v>250</v>
      </c>
      <c r="D27" s="387">
        <v>1.907</v>
      </c>
    </row>
    <row r="28" ht="30" customHeight="1" spans="1:4">
      <c r="A28" s="543" t="s">
        <v>74</v>
      </c>
      <c r="B28" s="544">
        <v>50</v>
      </c>
      <c r="C28" s="544">
        <v>400</v>
      </c>
      <c r="D28" s="387">
        <v>7</v>
      </c>
    </row>
    <row r="29" ht="30" customHeight="1" spans="1:4">
      <c r="A29" s="548" t="s">
        <v>75</v>
      </c>
      <c r="B29" s="542">
        <v>29658</v>
      </c>
      <c r="C29" s="542">
        <v>62744</v>
      </c>
      <c r="D29" s="383">
        <v>1.116</v>
      </c>
    </row>
    <row r="30" s="375" customFormat="1" ht="30" customHeight="1" spans="1:4">
      <c r="A30" s="547" t="s">
        <v>76</v>
      </c>
      <c r="B30" s="542">
        <v>284006</v>
      </c>
      <c r="C30" s="542">
        <v>223979</v>
      </c>
      <c r="D30" s="383">
        <v>-0.211</v>
      </c>
    </row>
    <row r="31" ht="30" customHeight="1" spans="1:4">
      <c r="A31" s="547" t="s">
        <v>77</v>
      </c>
      <c r="B31" s="542">
        <v>3886</v>
      </c>
      <c r="C31" s="542">
        <v>3886</v>
      </c>
      <c r="D31" s="549">
        <v>0</v>
      </c>
    </row>
    <row r="32" ht="30" customHeight="1" spans="1:4">
      <c r="A32" s="543" t="s">
        <v>78</v>
      </c>
      <c r="B32" s="544">
        <v>112</v>
      </c>
      <c r="C32" s="544">
        <v>112</v>
      </c>
      <c r="D32" s="550">
        <v>0</v>
      </c>
    </row>
    <row r="33" ht="30" customHeight="1" spans="1:4">
      <c r="A33" s="545" t="s">
        <v>79</v>
      </c>
      <c r="B33" s="544">
        <v>2699</v>
      </c>
      <c r="C33" s="544">
        <v>2699</v>
      </c>
      <c r="D33" s="551">
        <v>0</v>
      </c>
    </row>
    <row r="34" ht="30" customHeight="1" spans="1:4">
      <c r="A34" s="545" t="s">
        <v>80</v>
      </c>
      <c r="B34" s="544">
        <v>190</v>
      </c>
      <c r="C34" s="544">
        <v>190</v>
      </c>
      <c r="D34" s="551">
        <v>0</v>
      </c>
    </row>
    <row r="35" ht="30" customHeight="1" spans="1:4">
      <c r="A35" s="545" t="s">
        <v>81</v>
      </c>
      <c r="B35" s="544">
        <v>885</v>
      </c>
      <c r="C35" s="544">
        <v>885</v>
      </c>
      <c r="D35" s="551">
        <v>0</v>
      </c>
    </row>
    <row r="36" ht="30" customHeight="1" spans="1:4">
      <c r="A36" s="545" t="s">
        <v>82</v>
      </c>
      <c r="B36" s="544"/>
      <c r="C36" s="544"/>
      <c r="D36" s="551" t="s">
        <v>65</v>
      </c>
    </row>
    <row r="37" ht="30" customHeight="1" spans="1:4">
      <c r="A37" s="547" t="s">
        <v>83</v>
      </c>
      <c r="B37" s="542">
        <v>165000</v>
      </c>
      <c r="C37" s="542">
        <v>155597</v>
      </c>
      <c r="D37" s="552">
        <v>-0.057</v>
      </c>
    </row>
    <row r="38" s="535" customFormat="1" ht="30" customHeight="1" spans="1:4">
      <c r="A38" s="543" t="s">
        <v>84</v>
      </c>
      <c r="B38" s="544">
        <v>2497</v>
      </c>
      <c r="C38" s="544">
        <v>2497</v>
      </c>
      <c r="D38" s="553">
        <v>0</v>
      </c>
    </row>
    <row r="39" s="536" customFormat="1" ht="30" customHeight="1" spans="1:4">
      <c r="A39" s="545" t="s">
        <v>85</v>
      </c>
      <c r="B39" s="544">
        <v>15159</v>
      </c>
      <c r="C39" s="544">
        <v>25089</v>
      </c>
      <c r="D39" s="554">
        <v>0.655</v>
      </c>
    </row>
    <row r="40" ht="30" customHeight="1" spans="1:4">
      <c r="A40" s="543" t="s">
        <v>86</v>
      </c>
      <c r="B40" s="555">
        <v>23151</v>
      </c>
      <c r="C40" s="555">
        <v>20477</v>
      </c>
      <c r="D40" s="554">
        <v>-0.116</v>
      </c>
    </row>
    <row r="41" ht="30" customHeight="1" spans="1:4">
      <c r="A41" s="556" t="s">
        <v>87</v>
      </c>
      <c r="B41" s="555">
        <v>14490</v>
      </c>
      <c r="C41" s="555">
        <v>31085</v>
      </c>
      <c r="D41" s="554">
        <v>1.145</v>
      </c>
    </row>
    <row r="42" ht="30" customHeight="1" spans="1:4">
      <c r="A42" s="556" t="s">
        <v>88</v>
      </c>
      <c r="B42" s="555">
        <v>779</v>
      </c>
      <c r="C42" s="555">
        <v>1022</v>
      </c>
      <c r="D42" s="554"/>
    </row>
    <row r="43" ht="30" customHeight="1" spans="1:4">
      <c r="A43" s="556" t="s">
        <v>89</v>
      </c>
      <c r="B43" s="555"/>
      <c r="C43" s="555"/>
      <c r="D43" s="554"/>
    </row>
    <row r="44" ht="30" customHeight="1" spans="1:4">
      <c r="A44" s="556" t="s">
        <v>90</v>
      </c>
      <c r="B44" s="555">
        <v>1123</v>
      </c>
      <c r="C44" s="555">
        <v>1930</v>
      </c>
      <c r="D44" s="554"/>
    </row>
    <row r="45" ht="30" customHeight="1" spans="1:4">
      <c r="A45" s="556" t="s">
        <v>91</v>
      </c>
      <c r="B45" s="555">
        <v>10560</v>
      </c>
      <c r="C45" s="555">
        <v>11389</v>
      </c>
      <c r="D45" s="554">
        <v>0.079</v>
      </c>
    </row>
    <row r="46" ht="30" customHeight="1" spans="1:4">
      <c r="A46" s="556" t="s">
        <v>92</v>
      </c>
      <c r="B46" s="555">
        <v>3402</v>
      </c>
      <c r="C46" s="555">
        <v>3395</v>
      </c>
      <c r="D46" s="554">
        <v>-0.002</v>
      </c>
    </row>
    <row r="47" ht="30" customHeight="1" spans="1:4">
      <c r="A47" s="556" t="s">
        <v>93</v>
      </c>
      <c r="B47" s="555">
        <v>16641</v>
      </c>
      <c r="C47" s="555">
        <v>15576</v>
      </c>
      <c r="D47" s="554">
        <v>-0.064</v>
      </c>
    </row>
    <row r="48" ht="30" customHeight="1" spans="1:4">
      <c r="A48" s="557" t="s">
        <v>94</v>
      </c>
      <c r="B48" s="555">
        <v>11515</v>
      </c>
      <c r="C48" s="555">
        <v>8133</v>
      </c>
      <c r="D48" s="554">
        <v>-0.294</v>
      </c>
    </row>
    <row r="49" ht="30" customHeight="1" spans="1:4">
      <c r="A49" s="545" t="s">
        <v>95</v>
      </c>
      <c r="B49" s="555"/>
      <c r="C49" s="555">
        <v>1769</v>
      </c>
      <c r="D49" s="554" t="s">
        <v>65</v>
      </c>
    </row>
    <row r="50" ht="30" customHeight="1" spans="1:4">
      <c r="A50" s="545" t="s">
        <v>96</v>
      </c>
      <c r="B50" s="555"/>
      <c r="C50" s="555"/>
      <c r="D50" s="554"/>
    </row>
    <row r="51" ht="30" customHeight="1" spans="1:4">
      <c r="A51" s="545" t="s">
        <v>97</v>
      </c>
      <c r="B51" s="555"/>
      <c r="C51" s="555"/>
      <c r="D51" s="554"/>
    </row>
    <row r="52" ht="30" customHeight="1" spans="1:4">
      <c r="A52" s="556" t="s">
        <v>98</v>
      </c>
      <c r="B52" s="555">
        <v>1246</v>
      </c>
      <c r="C52" s="555">
        <v>1376</v>
      </c>
      <c r="D52" s="554">
        <v>0.104</v>
      </c>
    </row>
    <row r="53" ht="30" customHeight="1" spans="1:4">
      <c r="A53" s="556" t="s">
        <v>99</v>
      </c>
      <c r="B53" s="555">
        <v>11836</v>
      </c>
      <c r="C53" s="555">
        <v>288</v>
      </c>
      <c r="D53" s="554">
        <v>-0.976</v>
      </c>
    </row>
    <row r="54" ht="30" customHeight="1" spans="1:4">
      <c r="A54" s="556" t="s">
        <v>100</v>
      </c>
      <c r="B54" s="555"/>
      <c r="C54" s="555"/>
      <c r="D54" s="554"/>
    </row>
    <row r="55" ht="30" customHeight="1" spans="1:4">
      <c r="A55" s="556" t="s">
        <v>101</v>
      </c>
      <c r="B55" s="555">
        <v>1600</v>
      </c>
      <c r="C55" s="555">
        <v>709</v>
      </c>
      <c r="D55" s="554"/>
    </row>
    <row r="56" ht="30" customHeight="1" spans="1:4">
      <c r="A56" s="556" t="s">
        <v>102</v>
      </c>
      <c r="B56" s="555">
        <v>12200</v>
      </c>
      <c r="C56" s="555">
        <v>10563</v>
      </c>
      <c r="D56" s="554">
        <v>-0.134</v>
      </c>
    </row>
    <row r="57" ht="30" customHeight="1" spans="1:4">
      <c r="A57" s="556" t="s">
        <v>103</v>
      </c>
      <c r="B57" s="555">
        <v>13000</v>
      </c>
      <c r="C57" s="555">
        <v>2980</v>
      </c>
      <c r="D57" s="554">
        <v>-0.771</v>
      </c>
    </row>
    <row r="58" ht="30" customHeight="1" spans="1:4">
      <c r="A58" s="556" t="s">
        <v>104</v>
      </c>
      <c r="B58" s="555">
        <v>70</v>
      </c>
      <c r="C58" s="555">
        <v>502</v>
      </c>
      <c r="D58" s="554">
        <v>6.171</v>
      </c>
    </row>
    <row r="59" ht="30" customHeight="1" spans="1:4">
      <c r="A59" s="556" t="s">
        <v>105</v>
      </c>
      <c r="B59" s="555"/>
      <c r="C59" s="555"/>
      <c r="D59" s="554"/>
    </row>
    <row r="60" ht="30" customHeight="1" spans="1:4">
      <c r="A60" s="556" t="s">
        <v>106</v>
      </c>
      <c r="B60" s="555">
        <v>14619</v>
      </c>
      <c r="C60" s="555">
        <v>8027</v>
      </c>
      <c r="D60" s="554">
        <v>-0.451</v>
      </c>
    </row>
    <row r="61" ht="30" customHeight="1" spans="1:4">
      <c r="A61" s="556" t="s">
        <v>107</v>
      </c>
      <c r="B61" s="555">
        <v>2564</v>
      </c>
      <c r="C61" s="555">
        <v>3070</v>
      </c>
      <c r="D61" s="554"/>
    </row>
    <row r="62" ht="30" customHeight="1" spans="1:4">
      <c r="A62" s="556" t="s">
        <v>108</v>
      </c>
      <c r="B62" s="555"/>
      <c r="C62" s="555"/>
      <c r="D62" s="554" t="s">
        <v>65</v>
      </c>
    </row>
    <row r="63" ht="30" customHeight="1" spans="1:4">
      <c r="A63" s="556" t="s">
        <v>109</v>
      </c>
      <c r="B63" s="555"/>
      <c r="C63" s="555"/>
      <c r="D63" s="554"/>
    </row>
    <row r="64" ht="30" customHeight="1" spans="1:4">
      <c r="A64" s="556" t="s">
        <v>110</v>
      </c>
      <c r="B64" s="555"/>
      <c r="C64" s="555"/>
      <c r="D64" s="554"/>
    </row>
    <row r="65" ht="30" customHeight="1" spans="1:4">
      <c r="A65" s="556" t="s">
        <v>111</v>
      </c>
      <c r="B65" s="555"/>
      <c r="C65" s="555"/>
      <c r="D65" s="554"/>
    </row>
    <row r="66" ht="30" customHeight="1" spans="1:4">
      <c r="A66" s="556" t="s">
        <v>112</v>
      </c>
      <c r="B66" s="555">
        <v>10</v>
      </c>
      <c r="C66" s="555">
        <v>193</v>
      </c>
      <c r="D66" s="554">
        <v>18.3</v>
      </c>
    </row>
    <row r="67" ht="30" customHeight="1" spans="1:4">
      <c r="A67" s="556" t="s">
        <v>113</v>
      </c>
      <c r="B67" s="555"/>
      <c r="C67" s="555">
        <v>178</v>
      </c>
      <c r="D67" s="554" t="s">
        <v>65</v>
      </c>
    </row>
    <row r="68" ht="30" customHeight="1" spans="1:4">
      <c r="A68" s="556" t="s">
        <v>114</v>
      </c>
      <c r="B68" s="555"/>
      <c r="C68" s="555">
        <v>256</v>
      </c>
      <c r="D68" s="554" t="s">
        <v>65</v>
      </c>
    </row>
    <row r="69" ht="30" customHeight="1" spans="1:4">
      <c r="A69" s="556" t="s">
        <v>115</v>
      </c>
      <c r="B69" s="555"/>
      <c r="C69" s="555"/>
      <c r="D69" s="554" t="s">
        <v>65</v>
      </c>
    </row>
    <row r="70" ht="30" customHeight="1" spans="1:4">
      <c r="A70" s="556" t="s">
        <v>116</v>
      </c>
      <c r="B70" s="555">
        <v>1574</v>
      </c>
      <c r="C70" s="555"/>
      <c r="D70" s="554" t="s">
        <v>65</v>
      </c>
    </row>
    <row r="71" ht="30" customHeight="1" spans="1:4">
      <c r="A71" s="556" t="s">
        <v>117</v>
      </c>
      <c r="B71" s="555">
        <v>620</v>
      </c>
      <c r="C71" s="555"/>
      <c r="D71" s="554" t="s">
        <v>65</v>
      </c>
    </row>
    <row r="72" ht="30" customHeight="1" spans="1:4">
      <c r="A72" s="556" t="s">
        <v>118</v>
      </c>
      <c r="B72" s="555">
        <v>6251</v>
      </c>
      <c r="C72" s="555"/>
      <c r="D72" s="554" t="s">
        <v>65</v>
      </c>
    </row>
    <row r="73" ht="30" customHeight="1" spans="1:4">
      <c r="A73" s="556" t="s">
        <v>119</v>
      </c>
      <c r="B73" s="555">
        <v>93</v>
      </c>
      <c r="C73" s="555">
        <v>5093</v>
      </c>
      <c r="D73" s="554">
        <v>53.763</v>
      </c>
    </row>
    <row r="74" ht="30" customHeight="1" spans="1:4">
      <c r="A74" s="547" t="s">
        <v>120</v>
      </c>
      <c r="B74" s="558">
        <v>30000</v>
      </c>
      <c r="C74" s="558">
        <v>2878</v>
      </c>
      <c r="D74" s="549">
        <v>-0.904</v>
      </c>
    </row>
    <row r="75" ht="30" customHeight="1" spans="1:4">
      <c r="A75" s="360" t="s">
        <v>121</v>
      </c>
      <c r="B75" s="558">
        <v>12882</v>
      </c>
      <c r="C75" s="558">
        <v>3812</v>
      </c>
      <c r="D75" s="549">
        <v>-0.704</v>
      </c>
    </row>
    <row r="76" ht="30" customHeight="1" spans="1:4">
      <c r="A76" s="547" t="s">
        <v>122</v>
      </c>
      <c r="B76" s="558">
        <v>55768</v>
      </c>
      <c r="C76" s="558">
        <v>54252</v>
      </c>
      <c r="D76" s="549">
        <v>-0.027</v>
      </c>
    </row>
    <row r="77" ht="30" customHeight="1" spans="1:4">
      <c r="A77" s="556" t="s">
        <v>123</v>
      </c>
      <c r="B77" s="555"/>
      <c r="C77" s="555"/>
      <c r="D77" s="554" t="s">
        <v>65</v>
      </c>
    </row>
    <row r="78" ht="30" customHeight="1" spans="1:4">
      <c r="A78" s="556" t="s">
        <v>124</v>
      </c>
      <c r="B78" s="555">
        <v>40</v>
      </c>
      <c r="C78" s="555">
        <v>70</v>
      </c>
      <c r="D78" s="554">
        <v>0.75</v>
      </c>
    </row>
    <row r="79" ht="30" customHeight="1" spans="1:4">
      <c r="A79" s="556" t="s">
        <v>125</v>
      </c>
      <c r="B79" s="555">
        <v>55728</v>
      </c>
      <c r="C79" s="555">
        <v>54182</v>
      </c>
      <c r="D79" s="554">
        <v>-0.028</v>
      </c>
    </row>
    <row r="80" ht="30" customHeight="1" spans="1:4">
      <c r="A80" s="547" t="s">
        <v>126</v>
      </c>
      <c r="B80" s="558">
        <v>16470</v>
      </c>
      <c r="C80" s="558">
        <v>3040</v>
      </c>
      <c r="D80" s="549">
        <v>-0.815</v>
      </c>
    </row>
    <row r="81" ht="30" customHeight="1" spans="1:4">
      <c r="A81" s="547" t="s">
        <v>127</v>
      </c>
      <c r="B81" s="558"/>
      <c r="C81" s="558">
        <v>514</v>
      </c>
      <c r="D81" s="549" t="s">
        <v>65</v>
      </c>
    </row>
    <row r="82" ht="30" customHeight="1" spans="1:4">
      <c r="A82" s="559" t="s">
        <v>128</v>
      </c>
      <c r="B82" s="558">
        <v>313664</v>
      </c>
      <c r="C82" s="558">
        <v>286723</v>
      </c>
      <c r="D82" s="549">
        <v>-0.086</v>
      </c>
    </row>
  </sheetData>
  <mergeCells count="1">
    <mergeCell ref="A1:D1"/>
  </mergeCells>
  <conditionalFormatting sqref="D2">
    <cfRule type="cellIs" dxfId="0" priority="72" stopIfTrue="1" operator="lessThanOrEqual">
      <formula>-1</formula>
    </cfRule>
  </conditionalFormatting>
  <conditionalFormatting sqref="A29">
    <cfRule type="expression" dxfId="1" priority="1" stopIfTrue="1">
      <formula>"len($A:$A)=3"</formula>
    </cfRule>
  </conditionalFormatting>
  <conditionalFormatting sqref="B31">
    <cfRule type="expression" dxfId="1" priority="16" stopIfTrue="1">
      <formula>"len($A:$A)=3"</formula>
    </cfRule>
  </conditionalFormatting>
  <conditionalFormatting sqref="C31">
    <cfRule type="expression" dxfId="1" priority="6" stopIfTrue="1">
      <formula>"len($A:$A)=3"</formula>
    </cfRule>
  </conditionalFormatting>
  <conditionalFormatting sqref="D31">
    <cfRule type="cellIs" dxfId="0" priority="25" stopIfTrue="1" operator="greaterThan">
      <formula>5</formula>
    </cfRule>
    <cfRule type="cellIs" dxfId="2" priority="24" stopIfTrue="1" operator="lessThan">
      <formula>0</formula>
    </cfRule>
  </conditionalFormatting>
  <conditionalFormatting sqref="B35:C35">
    <cfRule type="expression" dxfId="1" priority="23" stopIfTrue="1">
      <formula>"len($A:$A)=3"</formula>
    </cfRule>
  </conditionalFormatting>
  <conditionalFormatting sqref="C38">
    <cfRule type="expression" dxfId="1" priority="9" stopIfTrue="1">
      <formula>"len($A:$A)=3"</formula>
    </cfRule>
  </conditionalFormatting>
  <conditionalFormatting sqref="A42:A43">
    <cfRule type="expression" dxfId="1" priority="2" stopIfTrue="1">
      <formula>"len($A:$A)=3"</formula>
    </cfRule>
  </conditionalFormatting>
  <conditionalFormatting sqref="B4:B6">
    <cfRule type="expression" dxfId="1" priority="20" stopIfTrue="1">
      <formula>"len($A:$A)=3"</formula>
    </cfRule>
  </conditionalFormatting>
  <conditionalFormatting sqref="B7:B8">
    <cfRule type="expression" dxfId="1" priority="18" stopIfTrue="1">
      <formula>"len($A:$A)=3"</formula>
    </cfRule>
  </conditionalFormatting>
  <conditionalFormatting sqref="B33:B34">
    <cfRule type="expression" dxfId="1" priority="14" stopIfTrue="1">
      <formula>"len($A:$A)=3"</formula>
    </cfRule>
  </conditionalFormatting>
  <conditionalFormatting sqref="B35:B36">
    <cfRule type="expression" dxfId="1" priority="13" stopIfTrue="1">
      <formula>"len($A:$A)=3"</formula>
    </cfRule>
  </conditionalFormatting>
  <conditionalFormatting sqref="C4:C6">
    <cfRule type="expression" dxfId="1" priority="10" stopIfTrue="1">
      <formula>"len($A:$A)=3"</formula>
    </cfRule>
  </conditionalFormatting>
  <conditionalFormatting sqref="C7:C8">
    <cfRule type="expression" dxfId="1" priority="8" stopIfTrue="1">
      <formula>"len($A:$A)=3"</formula>
    </cfRule>
  </conditionalFormatting>
  <conditionalFormatting sqref="C33:C34">
    <cfRule type="expression" dxfId="1" priority="5" stopIfTrue="1">
      <formula>"len($A:$A)=3"</formula>
    </cfRule>
  </conditionalFormatting>
  <conditionalFormatting sqref="C35:C36">
    <cfRule type="expression" dxfId="1" priority="4" stopIfTrue="1">
      <formula>"len($A:$A)=3"</formula>
    </cfRule>
  </conditionalFormatting>
  <conditionalFormatting sqref="C37:C38">
    <cfRule type="expression" dxfId="1" priority="12" stopIfTrue="1">
      <formula>"len($A:$A)=3"</formula>
    </cfRule>
  </conditionalFormatting>
  <conditionalFormatting sqref="A4:A28 A30:A41 A45:A51 A69:A81">
    <cfRule type="expression" dxfId="1" priority="3" stopIfTrue="1">
      <formula>"len($A:$A)=3"</formula>
    </cfRule>
  </conditionalFormatting>
  <conditionalFormatting sqref="B4:B29 C20">
    <cfRule type="expression" dxfId="1" priority="17" stopIfTrue="1">
      <formula>"len($A:$A)=3"</formula>
    </cfRule>
  </conditionalFormatting>
  <conditionalFormatting sqref="C4:C19 C21:C29">
    <cfRule type="expression" dxfId="1" priority="7" stopIfTrue="1">
      <formula>"len($A:$A)=3"</formula>
    </cfRule>
  </conditionalFormatting>
  <conditionalFormatting sqref="B31:B32 C32 B33:C34">
    <cfRule type="expression" dxfId="1" priority="21" stopIfTrue="1">
      <formula>"len($A:$A)=3"</formula>
    </cfRule>
  </conditionalFormatting>
  <conditionalFormatting sqref="C31 C33:C34">
    <cfRule type="expression" dxfId="1" priority="11" stopIfTrue="1">
      <formula>"len($A:$A)=3"</formula>
    </cfRule>
  </conditionalFormatting>
  <conditionalFormatting sqref="B32:C34">
    <cfRule type="expression" dxfId="1" priority="15" stopIfTrue="1">
      <formula>"len($A:$A)=3"</formula>
    </cfRule>
  </conditionalFormatting>
  <conditionalFormatting sqref="B37:B39 C39">
    <cfRule type="expression" dxfId="1" priority="22" stopIfTrue="1">
      <formula>"len($A:$A)=3"</formula>
    </cfRule>
  </conditionalFormatting>
  <conditionalFormatting sqref="B38:B39 C39">
    <cfRule type="expression" dxfId="1" priority="1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B8"/>
  <sheetViews>
    <sheetView tabSelected="1" topLeftCell="A7" workbookViewId="0">
      <selection activeCell="B7" sqref="B7"/>
    </sheetView>
  </sheetViews>
  <sheetFormatPr defaultColWidth="9" defaultRowHeight="13.5" outlineLevelRow="7" outlineLevelCol="1"/>
  <cols>
    <col min="1" max="1" width="20.25" style="1" customWidth="1"/>
    <col min="2" max="2" width="208.133333333333" style="1" customWidth="1"/>
    <col min="3" max="16384" width="9" style="1"/>
  </cols>
  <sheetData>
    <row r="1" ht="32" customHeight="1" spans="1:2">
      <c r="A1" s="2" t="s">
        <v>42</v>
      </c>
      <c r="B1" s="2"/>
    </row>
    <row r="3" ht="40" customHeight="1" spans="1:2">
      <c r="A3" s="3" t="s">
        <v>2012</v>
      </c>
      <c r="B3" s="4" t="s">
        <v>2013</v>
      </c>
    </row>
    <row r="4" ht="121.5" spans="1:2">
      <c r="A4" s="3" t="s">
        <v>1439</v>
      </c>
      <c r="B4" s="5" t="s">
        <v>2014</v>
      </c>
    </row>
    <row r="5" ht="44" customHeight="1" spans="1:2">
      <c r="A5" s="3" t="s">
        <v>2015</v>
      </c>
      <c r="B5" s="5" t="s">
        <v>2016</v>
      </c>
    </row>
    <row r="6" ht="38" customHeight="1" spans="1:2">
      <c r="A6" s="3" t="s">
        <v>2017</v>
      </c>
      <c r="B6" s="5" t="s">
        <v>2018</v>
      </c>
    </row>
    <row r="7" ht="378" spans="1:2">
      <c r="A7" s="6" t="s">
        <v>2019</v>
      </c>
      <c r="B7" s="5" t="s">
        <v>2020</v>
      </c>
    </row>
    <row r="8" ht="270" spans="1:2">
      <c r="A8" s="6" t="s">
        <v>2021</v>
      </c>
      <c r="B8" s="5" t="s">
        <v>2022</v>
      </c>
    </row>
  </sheetData>
  <mergeCells count="1">
    <mergeCell ref="A1:B1"/>
  </mergeCells>
  <pageMargins left="0.751388888888889" right="0.751388888888889" top="1" bottom="1" header="0.507638888888889" footer="0.507638888888889"/>
  <pageSetup paperSize="9" scale="58" fitToHeight="0" orientation="landscape" horizontalDpi="600"/>
  <headerFooter>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D1352"/>
  <sheetViews>
    <sheetView workbookViewId="0">
      <selection activeCell="H2" sqref="H2"/>
    </sheetView>
  </sheetViews>
  <sheetFormatPr defaultColWidth="9" defaultRowHeight="14.25" customHeight="1" outlineLevelCol="3"/>
  <cols>
    <col min="1" max="1" width="44.6333333333333" style="483" customWidth="1"/>
    <col min="2" max="2" width="22" style="484" customWidth="1"/>
    <col min="3" max="3" width="19.25" style="484" customWidth="1"/>
    <col min="4" max="4" width="14.5" style="485" customWidth="1"/>
    <col min="5" max="16380" width="9" style="483"/>
  </cols>
  <sheetData>
    <row r="1" s="483" customFormat="1" ht="55" customHeight="1" spans="1:4">
      <c r="A1" s="486" t="s">
        <v>193</v>
      </c>
      <c r="B1" s="487"/>
      <c r="C1" s="487"/>
      <c r="D1" s="488"/>
    </row>
    <row r="2" s="483" customFormat="1" ht="24" customHeight="1" spans="2:4">
      <c r="B2" s="484"/>
      <c r="C2" s="489"/>
      <c r="D2" s="490" t="s">
        <v>44</v>
      </c>
    </row>
    <row r="3" s="483" customFormat="1" ht="44" customHeight="1" spans="1:4">
      <c r="A3" s="491" t="s">
        <v>194</v>
      </c>
      <c r="B3" s="491" t="s">
        <v>192</v>
      </c>
      <c r="C3" s="491" t="s">
        <v>47</v>
      </c>
      <c r="D3" s="492" t="s">
        <v>195</v>
      </c>
    </row>
    <row r="4" s="483" customFormat="1" ht="30" customHeight="1" spans="1:4">
      <c r="A4" s="493" t="s">
        <v>196</v>
      </c>
      <c r="B4" s="494">
        <f>B5+B17+B26+B37+B48+B59+B70+B78+B87+B100+B109+B120+B132+B139+B147+B153+B160+B167+B174+B181+B188+B196+B202+B208+B215+B230+B237+B243</f>
        <v>37677</v>
      </c>
      <c r="C4" s="494">
        <v>35448</v>
      </c>
      <c r="D4" s="495">
        <v>-0.0592</v>
      </c>
    </row>
    <row r="5" s="483" customFormat="1" ht="30" customHeight="1" spans="1:4">
      <c r="A5" s="493" t="s">
        <v>197</v>
      </c>
      <c r="B5" s="494">
        <f>SUM(B6:B16)</f>
        <v>1164</v>
      </c>
      <c r="C5" s="494">
        <v>997</v>
      </c>
      <c r="D5" s="495">
        <v>-0.1435</v>
      </c>
    </row>
    <row r="6" s="483" customFormat="1" ht="30" customHeight="1" spans="1:4">
      <c r="A6" s="496" t="s">
        <v>198</v>
      </c>
      <c r="B6" s="497">
        <v>855</v>
      </c>
      <c r="C6" s="498">
        <v>593</v>
      </c>
      <c r="D6" s="499">
        <v>-0.3064</v>
      </c>
    </row>
    <row r="7" s="483" customFormat="1" ht="30" customHeight="1" spans="1:4">
      <c r="A7" s="496" t="s">
        <v>199</v>
      </c>
      <c r="B7" s="497"/>
      <c r="C7" s="498"/>
      <c r="D7" s="499" t="s">
        <v>65</v>
      </c>
    </row>
    <row r="8" s="483" customFormat="1" ht="30" customHeight="1" spans="1:4">
      <c r="A8" s="496" t="s">
        <v>200</v>
      </c>
      <c r="B8" s="497"/>
      <c r="C8" s="498"/>
      <c r="D8" s="499" t="s">
        <v>65</v>
      </c>
    </row>
    <row r="9" s="483" customFormat="1" ht="30" customHeight="1" spans="1:4">
      <c r="A9" s="496" t="s">
        <v>201</v>
      </c>
      <c r="B9" s="497">
        <v>56</v>
      </c>
      <c r="C9" s="498">
        <v>56</v>
      </c>
      <c r="D9" s="499">
        <v>0</v>
      </c>
    </row>
    <row r="10" s="483" customFormat="1" ht="30" customHeight="1" spans="1:4">
      <c r="A10" s="496" t="s">
        <v>202</v>
      </c>
      <c r="B10" s="497"/>
      <c r="C10" s="498"/>
      <c r="D10" s="499" t="s">
        <v>65</v>
      </c>
    </row>
    <row r="11" s="483" customFormat="1" ht="30" customHeight="1" spans="1:4">
      <c r="A11" s="496" t="s">
        <v>203</v>
      </c>
      <c r="B11" s="497"/>
      <c r="C11" s="498"/>
      <c r="D11" s="499" t="s">
        <v>65</v>
      </c>
    </row>
    <row r="12" s="483" customFormat="1" ht="30" customHeight="1" spans="1:4">
      <c r="A12" s="500" t="s">
        <v>204</v>
      </c>
      <c r="B12" s="497"/>
      <c r="C12" s="498">
        <v>17</v>
      </c>
      <c r="D12" s="499" t="s">
        <v>65</v>
      </c>
    </row>
    <row r="13" s="483" customFormat="1" ht="30" customHeight="1" spans="1:4">
      <c r="A13" s="496" t="s">
        <v>205</v>
      </c>
      <c r="B13" s="497">
        <v>43</v>
      </c>
      <c r="C13" s="498">
        <v>126</v>
      </c>
      <c r="D13" s="499">
        <v>1.9302</v>
      </c>
    </row>
    <row r="14" s="483" customFormat="1" ht="30" customHeight="1" spans="1:4">
      <c r="A14" s="496" t="s">
        <v>206</v>
      </c>
      <c r="B14" s="497"/>
      <c r="C14" s="498"/>
      <c r="D14" s="499" t="s">
        <v>65</v>
      </c>
    </row>
    <row r="15" s="483" customFormat="1" ht="30" customHeight="1" spans="1:4">
      <c r="A15" s="496" t="s">
        <v>207</v>
      </c>
      <c r="B15" s="497"/>
      <c r="C15" s="498"/>
      <c r="D15" s="499" t="s">
        <v>65</v>
      </c>
    </row>
    <row r="16" s="483" customFormat="1" ht="30" customHeight="1" spans="1:4">
      <c r="A16" s="496" t="s">
        <v>208</v>
      </c>
      <c r="B16" s="497">
        <v>210</v>
      </c>
      <c r="C16" s="498">
        <v>205</v>
      </c>
      <c r="D16" s="499">
        <v>-0.0238</v>
      </c>
    </row>
    <row r="17" s="483" customFormat="1" ht="30" customHeight="1" spans="1:4">
      <c r="A17" s="493" t="s">
        <v>209</v>
      </c>
      <c r="B17" s="494">
        <f>SUM(B18:B25)</f>
        <v>739</v>
      </c>
      <c r="C17" s="494">
        <v>648</v>
      </c>
      <c r="D17" s="495">
        <v>-0.1231</v>
      </c>
    </row>
    <row r="18" s="483" customFormat="1" ht="30" customHeight="1" spans="1:4">
      <c r="A18" s="496" t="s">
        <v>198</v>
      </c>
      <c r="B18" s="497">
        <v>572</v>
      </c>
      <c r="C18" s="498">
        <v>481</v>
      </c>
      <c r="D18" s="499">
        <v>-0.1591</v>
      </c>
    </row>
    <row r="19" s="483" customFormat="1" ht="30" customHeight="1" spans="1:4">
      <c r="A19" s="496" t="s">
        <v>199</v>
      </c>
      <c r="B19" s="497"/>
      <c r="C19" s="498"/>
      <c r="D19" s="499" t="s">
        <v>65</v>
      </c>
    </row>
    <row r="20" s="483" customFormat="1" ht="30" customHeight="1" spans="1:4">
      <c r="A20" s="496" t="s">
        <v>200</v>
      </c>
      <c r="B20" s="497"/>
      <c r="C20" s="498"/>
      <c r="D20" s="499" t="s">
        <v>65</v>
      </c>
    </row>
    <row r="21" s="483" customFormat="1" ht="30" customHeight="1" spans="1:4">
      <c r="A21" s="496" t="s">
        <v>210</v>
      </c>
      <c r="B21" s="497">
        <v>9</v>
      </c>
      <c r="C21" s="498">
        <v>9</v>
      </c>
      <c r="D21" s="499">
        <v>0</v>
      </c>
    </row>
    <row r="22" s="483" customFormat="1" ht="30" customHeight="1" spans="1:4">
      <c r="A22" s="496" t="s">
        <v>211</v>
      </c>
      <c r="B22" s="497">
        <v>37</v>
      </c>
      <c r="C22" s="498">
        <v>37</v>
      </c>
      <c r="D22" s="499">
        <v>0</v>
      </c>
    </row>
    <row r="23" s="483" customFormat="1" ht="30" customHeight="1" spans="1:4">
      <c r="A23" s="496" t="s">
        <v>212</v>
      </c>
      <c r="B23" s="497">
        <v>16</v>
      </c>
      <c r="C23" s="498">
        <v>16</v>
      </c>
      <c r="D23" s="499">
        <v>0</v>
      </c>
    </row>
    <row r="24" s="483" customFormat="1" ht="30" customHeight="1" spans="1:4">
      <c r="A24" s="496" t="s">
        <v>207</v>
      </c>
      <c r="B24" s="497"/>
      <c r="C24" s="498"/>
      <c r="D24" s="499" t="s">
        <v>65</v>
      </c>
    </row>
    <row r="25" s="483" customFormat="1" ht="30" customHeight="1" spans="1:4">
      <c r="A25" s="496" t="s">
        <v>213</v>
      </c>
      <c r="B25" s="497">
        <v>105</v>
      </c>
      <c r="C25" s="498">
        <v>105</v>
      </c>
      <c r="D25" s="499">
        <v>0</v>
      </c>
    </row>
    <row r="26" s="483" customFormat="1" ht="30" customHeight="1" spans="1:4">
      <c r="A26" s="501" t="s">
        <v>214</v>
      </c>
      <c r="B26" s="494">
        <f>SUM(B27:B36)</f>
        <v>11760</v>
      </c>
      <c r="C26" s="494">
        <v>11183</v>
      </c>
      <c r="D26" s="495">
        <v>-0.0491</v>
      </c>
    </row>
    <row r="27" s="483" customFormat="1" ht="30" customHeight="1" spans="1:4">
      <c r="A27" s="496" t="s">
        <v>198</v>
      </c>
      <c r="B27" s="497">
        <v>7591</v>
      </c>
      <c r="C27" s="498">
        <v>6913</v>
      </c>
      <c r="D27" s="499">
        <v>-0.0893</v>
      </c>
    </row>
    <row r="28" s="483" customFormat="1" ht="30" customHeight="1" spans="1:4">
      <c r="A28" s="496" t="s">
        <v>199</v>
      </c>
      <c r="B28" s="497">
        <v>5</v>
      </c>
      <c r="C28" s="498">
        <v>5</v>
      </c>
      <c r="D28" s="499">
        <v>0</v>
      </c>
    </row>
    <row r="29" s="483" customFormat="1" ht="30" customHeight="1" spans="1:4">
      <c r="A29" s="496" t="s">
        <v>200</v>
      </c>
      <c r="B29" s="497"/>
      <c r="C29" s="498"/>
      <c r="D29" s="499" t="s">
        <v>65</v>
      </c>
    </row>
    <row r="30" s="483" customFormat="1" ht="30" customHeight="1" spans="1:4">
      <c r="A30" s="496" t="s">
        <v>215</v>
      </c>
      <c r="B30" s="497"/>
      <c r="C30" s="498"/>
      <c r="D30" s="499" t="s">
        <v>65</v>
      </c>
    </row>
    <row r="31" s="483" customFormat="1" ht="30" customHeight="1" spans="1:4">
      <c r="A31" s="496" t="s">
        <v>216</v>
      </c>
      <c r="B31" s="497"/>
      <c r="C31" s="498"/>
      <c r="D31" s="499" t="s">
        <v>65</v>
      </c>
    </row>
    <row r="32" s="483" customFormat="1" ht="30" customHeight="1" spans="1:4">
      <c r="A32" s="496" t="s">
        <v>217</v>
      </c>
      <c r="B32" s="497"/>
      <c r="C32" s="498"/>
      <c r="D32" s="499" t="s">
        <v>65</v>
      </c>
    </row>
    <row r="33" s="483" customFormat="1" ht="30" customHeight="1" spans="1:4">
      <c r="A33" s="496" t="s">
        <v>218</v>
      </c>
      <c r="B33" s="497">
        <v>40</v>
      </c>
      <c r="C33" s="498"/>
      <c r="D33" s="499"/>
    </row>
    <row r="34" s="483" customFormat="1" ht="30" customHeight="1" spans="1:4">
      <c r="A34" s="500" t="s">
        <v>219</v>
      </c>
      <c r="B34" s="497"/>
      <c r="C34" s="498"/>
      <c r="D34" s="499" t="s">
        <v>65</v>
      </c>
    </row>
    <row r="35" s="483" customFormat="1" ht="30" customHeight="1" spans="1:4">
      <c r="A35" s="500" t="s">
        <v>207</v>
      </c>
      <c r="B35" s="497">
        <v>3273</v>
      </c>
      <c r="C35" s="498">
        <v>2841</v>
      </c>
      <c r="D35" s="499">
        <v>-0.132</v>
      </c>
    </row>
    <row r="36" s="483" customFormat="1" ht="30" customHeight="1" spans="1:4">
      <c r="A36" s="502" t="s">
        <v>220</v>
      </c>
      <c r="B36" s="497">
        <v>851</v>
      </c>
      <c r="C36" s="498">
        <v>1424</v>
      </c>
      <c r="D36" s="499">
        <v>0.6733</v>
      </c>
    </row>
    <row r="37" s="483" customFormat="1" ht="30" customHeight="1" spans="1:4">
      <c r="A37" s="493" t="s">
        <v>221</v>
      </c>
      <c r="B37" s="494">
        <f>SUM(B38:B47)</f>
        <v>3389</v>
      </c>
      <c r="C37" s="494">
        <v>2379</v>
      </c>
      <c r="D37" s="495">
        <v>-0.298</v>
      </c>
    </row>
    <row r="38" s="483" customFormat="1" ht="30" customHeight="1" spans="1:4">
      <c r="A38" s="496" t="s">
        <v>198</v>
      </c>
      <c r="B38" s="497">
        <v>350</v>
      </c>
      <c r="C38" s="503">
        <v>349</v>
      </c>
      <c r="D38" s="504">
        <v>-0.0029</v>
      </c>
    </row>
    <row r="39" s="483" customFormat="1" ht="30" customHeight="1" spans="1:4">
      <c r="A39" s="496" t="s">
        <v>199</v>
      </c>
      <c r="B39" s="497"/>
      <c r="C39" s="498"/>
      <c r="D39" s="499" t="s">
        <v>65</v>
      </c>
    </row>
    <row r="40" s="483" customFormat="1" ht="30" customHeight="1" spans="1:4">
      <c r="A40" s="496" t="s">
        <v>200</v>
      </c>
      <c r="B40" s="497"/>
      <c r="C40" s="498"/>
      <c r="D40" s="499" t="s">
        <v>65</v>
      </c>
    </row>
    <row r="41" s="483" customFormat="1" ht="30" customHeight="1" spans="1:4">
      <c r="A41" s="496" t="s">
        <v>222</v>
      </c>
      <c r="B41" s="497"/>
      <c r="C41" s="498"/>
      <c r="D41" s="499" t="s">
        <v>65</v>
      </c>
    </row>
    <row r="42" s="483" customFormat="1" ht="30" customHeight="1" spans="1:4">
      <c r="A42" s="496" t="s">
        <v>223</v>
      </c>
      <c r="B42" s="497"/>
      <c r="C42" s="498"/>
      <c r="D42" s="499" t="s">
        <v>65</v>
      </c>
    </row>
    <row r="43" s="483" customFormat="1" ht="30" customHeight="1" spans="1:4">
      <c r="A43" s="496" t="s">
        <v>224</v>
      </c>
      <c r="B43" s="497"/>
      <c r="C43" s="498"/>
      <c r="D43" s="499" t="s">
        <v>65</v>
      </c>
    </row>
    <row r="44" s="483" customFormat="1" ht="30" customHeight="1" spans="1:4">
      <c r="A44" s="496" t="s">
        <v>225</v>
      </c>
      <c r="B44" s="497"/>
      <c r="C44" s="498"/>
      <c r="D44" s="499" t="s">
        <v>65</v>
      </c>
    </row>
    <row r="45" s="483" customFormat="1" ht="30" customHeight="1" spans="1:4">
      <c r="A45" s="496" t="s">
        <v>226</v>
      </c>
      <c r="B45" s="497"/>
      <c r="C45" s="498"/>
      <c r="D45" s="499" t="s">
        <v>65</v>
      </c>
    </row>
    <row r="46" s="483" customFormat="1" ht="30" customHeight="1" spans="1:4">
      <c r="A46" s="496" t="s">
        <v>207</v>
      </c>
      <c r="B46" s="497"/>
      <c r="C46" s="498"/>
      <c r="D46" s="499" t="s">
        <v>65</v>
      </c>
    </row>
    <row r="47" s="483" customFormat="1" ht="30" customHeight="1" spans="1:4">
      <c r="A47" s="496" t="s">
        <v>227</v>
      </c>
      <c r="B47" s="497">
        <v>3039</v>
      </c>
      <c r="C47" s="498">
        <v>2030</v>
      </c>
      <c r="D47" s="499">
        <v>-0.332</v>
      </c>
    </row>
    <row r="48" s="483" customFormat="1" ht="30" customHeight="1" spans="1:4">
      <c r="A48" s="493" t="s">
        <v>228</v>
      </c>
      <c r="B48" s="494">
        <f>SUM(B49:B58)</f>
        <v>376</v>
      </c>
      <c r="C48" s="494">
        <v>344</v>
      </c>
      <c r="D48" s="495">
        <v>-0.0851</v>
      </c>
    </row>
    <row r="49" s="483" customFormat="1" ht="30" customHeight="1" spans="1:4">
      <c r="A49" s="496" t="s">
        <v>198</v>
      </c>
      <c r="B49" s="497">
        <v>249</v>
      </c>
      <c r="C49" s="503">
        <v>208</v>
      </c>
      <c r="D49" s="504">
        <v>-0.1647</v>
      </c>
    </row>
    <row r="50" s="483" customFormat="1" ht="30" customHeight="1" spans="1:4">
      <c r="A50" s="496" t="s">
        <v>199</v>
      </c>
      <c r="B50" s="497"/>
      <c r="C50" s="498"/>
      <c r="D50" s="504" t="s">
        <v>65</v>
      </c>
    </row>
    <row r="51" s="483" customFormat="1" ht="30" customHeight="1" spans="1:4">
      <c r="A51" s="496" t="s">
        <v>200</v>
      </c>
      <c r="B51" s="497"/>
      <c r="C51" s="498"/>
      <c r="D51" s="499" t="s">
        <v>65</v>
      </c>
    </row>
    <row r="52" s="483" customFormat="1" ht="30" customHeight="1" spans="1:4">
      <c r="A52" s="496" t="s">
        <v>229</v>
      </c>
      <c r="B52" s="497"/>
      <c r="C52" s="498"/>
      <c r="D52" s="499" t="s">
        <v>65</v>
      </c>
    </row>
    <row r="53" s="483" customFormat="1" ht="30" customHeight="1" spans="1:4">
      <c r="A53" s="496" t="s">
        <v>230</v>
      </c>
      <c r="B53" s="497"/>
      <c r="C53" s="498"/>
      <c r="D53" s="499" t="s">
        <v>65</v>
      </c>
    </row>
    <row r="54" s="483" customFormat="1" ht="30" customHeight="1" spans="1:4">
      <c r="A54" s="496" t="s">
        <v>231</v>
      </c>
      <c r="B54" s="497"/>
      <c r="C54" s="498"/>
      <c r="D54" s="499" t="s">
        <v>65</v>
      </c>
    </row>
    <row r="55" s="483" customFormat="1" ht="30" customHeight="1" spans="1:4">
      <c r="A55" s="496" t="s">
        <v>232</v>
      </c>
      <c r="B55" s="497">
        <v>100</v>
      </c>
      <c r="C55" s="498">
        <v>100</v>
      </c>
      <c r="D55" s="499">
        <v>0</v>
      </c>
    </row>
    <row r="56" s="483" customFormat="1" ht="30" customHeight="1" spans="1:4">
      <c r="A56" s="496" t="s">
        <v>233</v>
      </c>
      <c r="B56" s="497">
        <v>27</v>
      </c>
      <c r="C56" s="498">
        <v>36</v>
      </c>
      <c r="D56" s="499">
        <v>0.3333</v>
      </c>
    </row>
    <row r="57" s="483" customFormat="1" ht="30" customHeight="1" spans="1:4">
      <c r="A57" s="496" t="s">
        <v>207</v>
      </c>
      <c r="B57" s="497"/>
      <c r="C57" s="498"/>
      <c r="D57" s="499" t="s">
        <v>65</v>
      </c>
    </row>
    <row r="58" s="483" customFormat="1" ht="30" customHeight="1" spans="1:4">
      <c r="A58" s="496" t="s">
        <v>234</v>
      </c>
      <c r="B58" s="497"/>
      <c r="C58" s="498"/>
      <c r="D58" s="499" t="s">
        <v>65</v>
      </c>
    </row>
    <row r="59" s="483" customFormat="1" ht="30" customHeight="1" spans="1:4">
      <c r="A59" s="493" t="s">
        <v>235</v>
      </c>
      <c r="B59" s="494">
        <f>SUM(B60:B69)</f>
        <v>676</v>
      </c>
      <c r="C59" s="494">
        <v>549</v>
      </c>
      <c r="D59" s="495">
        <v>-0.1879</v>
      </c>
    </row>
    <row r="60" s="483" customFormat="1" ht="30" customHeight="1" spans="1:4">
      <c r="A60" s="496" t="s">
        <v>198</v>
      </c>
      <c r="B60" s="497">
        <v>506</v>
      </c>
      <c r="C60" s="503">
        <v>363</v>
      </c>
      <c r="D60" s="504">
        <v>-0.2826</v>
      </c>
    </row>
    <row r="61" s="483" customFormat="1" ht="30" customHeight="1" spans="1:4">
      <c r="A61" s="496" t="s">
        <v>199</v>
      </c>
      <c r="B61" s="497"/>
      <c r="C61" s="498"/>
      <c r="D61" s="504" t="s">
        <v>65</v>
      </c>
    </row>
    <row r="62" s="483" customFormat="1" ht="30" customHeight="1" spans="1:4">
      <c r="A62" s="496" t="s">
        <v>200</v>
      </c>
      <c r="B62" s="497"/>
      <c r="C62" s="498"/>
      <c r="D62" s="499" t="s">
        <v>65</v>
      </c>
    </row>
    <row r="63" s="483" customFormat="1" ht="30" customHeight="1" spans="1:4">
      <c r="A63" s="496" t="s">
        <v>236</v>
      </c>
      <c r="B63" s="497"/>
      <c r="C63" s="498"/>
      <c r="D63" s="499" t="s">
        <v>65</v>
      </c>
    </row>
    <row r="64" s="483" customFormat="1" ht="30" customHeight="1" spans="1:4">
      <c r="A64" s="496" t="s">
        <v>237</v>
      </c>
      <c r="B64" s="497">
        <v>15</v>
      </c>
      <c r="C64" s="498">
        <v>15</v>
      </c>
      <c r="D64" s="499">
        <v>0</v>
      </c>
    </row>
    <row r="65" s="483" customFormat="1" ht="30" customHeight="1" spans="1:4">
      <c r="A65" s="496" t="s">
        <v>238</v>
      </c>
      <c r="B65" s="497"/>
      <c r="C65" s="498"/>
      <c r="D65" s="499" t="s">
        <v>65</v>
      </c>
    </row>
    <row r="66" s="483" customFormat="1" ht="30" customHeight="1" spans="1:4">
      <c r="A66" s="496" t="s">
        <v>239</v>
      </c>
      <c r="B66" s="497">
        <v>20</v>
      </c>
      <c r="C66" s="498">
        <v>36</v>
      </c>
      <c r="D66" s="499">
        <v>0.8</v>
      </c>
    </row>
    <row r="67" s="483" customFormat="1" ht="30" customHeight="1" spans="1:4">
      <c r="A67" s="496" t="s">
        <v>240</v>
      </c>
      <c r="B67" s="497"/>
      <c r="C67" s="498"/>
      <c r="D67" s="499" t="s">
        <v>65</v>
      </c>
    </row>
    <row r="68" s="483" customFormat="1" ht="30" customHeight="1" spans="1:4">
      <c r="A68" s="496" t="s">
        <v>207</v>
      </c>
      <c r="B68" s="497"/>
      <c r="C68" s="498"/>
      <c r="D68" s="499" t="s">
        <v>65</v>
      </c>
    </row>
    <row r="69" s="483" customFormat="1" ht="30" customHeight="1" spans="1:4">
      <c r="A69" s="496" t="s">
        <v>241</v>
      </c>
      <c r="B69" s="497">
        <v>135</v>
      </c>
      <c r="C69" s="498">
        <v>135</v>
      </c>
      <c r="D69" s="499">
        <v>0</v>
      </c>
    </row>
    <row r="70" s="483" customFormat="1" ht="30" customHeight="1" spans="1:4">
      <c r="A70" s="493" t="s">
        <v>242</v>
      </c>
      <c r="B70" s="494">
        <f>SUM(B71:B77)</f>
        <v>480</v>
      </c>
      <c r="C70" s="494">
        <v>328</v>
      </c>
      <c r="D70" s="495">
        <v>-0.3167</v>
      </c>
    </row>
    <row r="71" s="483" customFormat="1" ht="30" customHeight="1" spans="1:4">
      <c r="A71" s="496" t="s">
        <v>198</v>
      </c>
      <c r="B71" s="497"/>
      <c r="C71" s="494"/>
      <c r="D71" s="495" t="s">
        <v>65</v>
      </c>
    </row>
    <row r="72" s="483" customFormat="1" ht="30" customHeight="1" spans="1:4">
      <c r="A72" s="496" t="s">
        <v>199</v>
      </c>
      <c r="B72" s="497"/>
      <c r="C72" s="505"/>
      <c r="D72" s="504" t="s">
        <v>65</v>
      </c>
    </row>
    <row r="73" s="483" customFormat="1" ht="30" customHeight="1" spans="1:4">
      <c r="A73" s="496" t="s">
        <v>200</v>
      </c>
      <c r="B73" s="497"/>
      <c r="C73" s="505"/>
      <c r="D73" s="499" t="s">
        <v>65</v>
      </c>
    </row>
    <row r="74" s="483" customFormat="1" ht="30" customHeight="1" spans="1:4">
      <c r="A74" s="496" t="s">
        <v>239</v>
      </c>
      <c r="B74" s="497"/>
      <c r="C74" s="505"/>
      <c r="D74" s="499" t="s">
        <v>65</v>
      </c>
    </row>
    <row r="75" s="483" customFormat="1" ht="30" customHeight="1" spans="1:4">
      <c r="A75" s="496" t="s">
        <v>243</v>
      </c>
      <c r="B75" s="497">
        <v>280</v>
      </c>
      <c r="C75" s="505">
        <v>303</v>
      </c>
      <c r="D75" s="499">
        <v>0.0821</v>
      </c>
    </row>
    <row r="76" s="483" customFormat="1" ht="30" customHeight="1" spans="1:4">
      <c r="A76" s="496" t="s">
        <v>207</v>
      </c>
      <c r="B76" s="497"/>
      <c r="C76" s="498"/>
      <c r="D76" s="499" t="s">
        <v>65</v>
      </c>
    </row>
    <row r="77" s="483" customFormat="1" ht="30" customHeight="1" spans="1:4">
      <c r="A77" s="496" t="s">
        <v>244</v>
      </c>
      <c r="B77" s="497">
        <v>200</v>
      </c>
      <c r="C77" s="505">
        <v>25</v>
      </c>
      <c r="D77" s="499">
        <v>-0.875</v>
      </c>
    </row>
    <row r="78" s="483" customFormat="1" ht="30" customHeight="1" spans="1:4">
      <c r="A78" s="493" t="s">
        <v>245</v>
      </c>
      <c r="B78" s="494">
        <f>SUM(B79:B86)</f>
        <v>0</v>
      </c>
      <c r="C78" s="494">
        <v>0</v>
      </c>
      <c r="D78" s="495" t="s">
        <v>65</v>
      </c>
    </row>
    <row r="79" s="483" customFormat="1" ht="30" customHeight="1" spans="1:4">
      <c r="A79" s="496" t="s">
        <v>198</v>
      </c>
      <c r="B79" s="497"/>
      <c r="C79" s="494"/>
      <c r="D79" s="495" t="s">
        <v>65</v>
      </c>
    </row>
    <row r="80" s="483" customFormat="1" ht="30" customHeight="1" spans="1:4">
      <c r="A80" s="496" t="s">
        <v>199</v>
      </c>
      <c r="B80" s="497"/>
      <c r="C80" s="505"/>
      <c r="D80" s="499" t="s">
        <v>65</v>
      </c>
    </row>
    <row r="81" s="483" customFormat="1" ht="30" customHeight="1" spans="1:4">
      <c r="A81" s="496" t="s">
        <v>200</v>
      </c>
      <c r="B81" s="497"/>
      <c r="C81" s="505"/>
      <c r="D81" s="499" t="s">
        <v>65</v>
      </c>
    </row>
    <row r="82" s="483" customFormat="1" ht="30" customHeight="1" spans="1:4">
      <c r="A82" s="496" t="s">
        <v>246</v>
      </c>
      <c r="B82" s="497"/>
      <c r="C82" s="505"/>
      <c r="D82" s="499" t="s">
        <v>65</v>
      </c>
    </row>
    <row r="83" s="483" customFormat="1" ht="30" customHeight="1" spans="1:4">
      <c r="A83" s="496" t="s">
        <v>247</v>
      </c>
      <c r="B83" s="497"/>
      <c r="C83" s="498"/>
      <c r="D83" s="495" t="s">
        <v>65</v>
      </c>
    </row>
    <row r="84" s="483" customFormat="1" ht="30" customHeight="1" spans="1:4">
      <c r="A84" s="496" t="s">
        <v>239</v>
      </c>
      <c r="B84" s="497"/>
      <c r="C84" s="505"/>
      <c r="D84" s="495" t="s">
        <v>65</v>
      </c>
    </row>
    <row r="85" s="483" customFormat="1" ht="30" customHeight="1" spans="1:4">
      <c r="A85" s="496" t="s">
        <v>207</v>
      </c>
      <c r="B85" s="497"/>
      <c r="C85" s="505"/>
      <c r="D85" s="499" t="s">
        <v>65</v>
      </c>
    </row>
    <row r="86" s="483" customFormat="1" ht="30" customHeight="1" spans="1:4">
      <c r="A86" s="496" t="s">
        <v>248</v>
      </c>
      <c r="B86" s="497"/>
      <c r="C86" s="505"/>
      <c r="D86" s="499" t="s">
        <v>65</v>
      </c>
    </row>
    <row r="87" s="483" customFormat="1" ht="30" customHeight="1" spans="1:4">
      <c r="A87" s="493" t="s">
        <v>249</v>
      </c>
      <c r="B87" s="494">
        <f>SUM(B88:B99)</f>
        <v>0</v>
      </c>
      <c r="C87" s="494">
        <v>0</v>
      </c>
      <c r="D87" s="495" t="s">
        <v>65</v>
      </c>
    </row>
    <row r="88" s="483" customFormat="1" ht="30" customHeight="1" spans="1:4">
      <c r="A88" s="496" t="s">
        <v>198</v>
      </c>
      <c r="B88" s="497"/>
      <c r="C88" s="494"/>
      <c r="D88" s="495" t="s">
        <v>65</v>
      </c>
    </row>
    <row r="89" s="483" customFormat="1" ht="30" customHeight="1" spans="1:4">
      <c r="A89" s="496" t="s">
        <v>199</v>
      </c>
      <c r="B89" s="497"/>
      <c r="C89" s="505"/>
      <c r="D89" s="499" t="s">
        <v>65</v>
      </c>
    </row>
    <row r="90" s="483" customFormat="1" ht="30" customHeight="1" spans="1:4">
      <c r="A90" s="496" t="s">
        <v>200</v>
      </c>
      <c r="B90" s="497"/>
      <c r="C90" s="505"/>
      <c r="D90" s="499" t="s">
        <v>65</v>
      </c>
    </row>
    <row r="91" s="483" customFormat="1" ht="30" customHeight="1" spans="1:4">
      <c r="A91" s="496" t="s">
        <v>250</v>
      </c>
      <c r="B91" s="497"/>
      <c r="C91" s="505"/>
      <c r="D91" s="499" t="s">
        <v>65</v>
      </c>
    </row>
    <row r="92" s="483" customFormat="1" ht="30" customHeight="1" spans="1:4">
      <c r="A92" s="496" t="s">
        <v>251</v>
      </c>
      <c r="B92" s="497"/>
      <c r="C92" s="505"/>
      <c r="D92" s="495" t="s">
        <v>65</v>
      </c>
    </row>
    <row r="93" s="483" customFormat="1" ht="30" customHeight="1" spans="1:4">
      <c r="A93" s="496" t="s">
        <v>239</v>
      </c>
      <c r="B93" s="497"/>
      <c r="C93" s="505"/>
      <c r="D93" s="495" t="s">
        <v>65</v>
      </c>
    </row>
    <row r="94" s="483" customFormat="1" ht="30" customHeight="1" spans="1:4">
      <c r="A94" s="496" t="s">
        <v>252</v>
      </c>
      <c r="B94" s="497"/>
      <c r="C94" s="505"/>
      <c r="D94" s="499" t="s">
        <v>65</v>
      </c>
    </row>
    <row r="95" s="483" customFormat="1" ht="30" customHeight="1" spans="1:4">
      <c r="A95" s="496" t="s">
        <v>253</v>
      </c>
      <c r="B95" s="497"/>
      <c r="C95" s="505"/>
      <c r="D95" s="499" t="s">
        <v>65</v>
      </c>
    </row>
    <row r="96" s="483" customFormat="1" ht="30" customHeight="1" spans="1:4">
      <c r="A96" s="496" t="s">
        <v>254</v>
      </c>
      <c r="B96" s="497"/>
      <c r="C96" s="505"/>
      <c r="D96" s="499" t="s">
        <v>65</v>
      </c>
    </row>
    <row r="97" s="483" customFormat="1" ht="30" customHeight="1" spans="1:4">
      <c r="A97" s="496" t="s">
        <v>255</v>
      </c>
      <c r="B97" s="497"/>
      <c r="C97" s="505"/>
      <c r="D97" s="499" t="s">
        <v>65</v>
      </c>
    </row>
    <row r="98" s="483" customFormat="1" ht="30" customHeight="1" spans="1:4">
      <c r="A98" s="496" t="s">
        <v>207</v>
      </c>
      <c r="B98" s="497"/>
      <c r="C98" s="505"/>
      <c r="D98" s="499" t="s">
        <v>65</v>
      </c>
    </row>
    <row r="99" s="483" customFormat="1" ht="30" customHeight="1" spans="1:4">
      <c r="A99" s="496" t="s">
        <v>256</v>
      </c>
      <c r="B99" s="497"/>
      <c r="C99" s="505"/>
      <c r="D99" s="499" t="s">
        <v>65</v>
      </c>
    </row>
    <row r="100" s="483" customFormat="1" ht="30" customHeight="1" spans="1:4">
      <c r="A100" s="493" t="s">
        <v>257</v>
      </c>
      <c r="B100" s="494">
        <f>SUM(B101:B108)</f>
        <v>1480</v>
      </c>
      <c r="C100" s="494">
        <v>1227</v>
      </c>
      <c r="D100" s="495">
        <v>-0.1709</v>
      </c>
    </row>
    <row r="101" s="483" customFormat="1" ht="30" customHeight="1" spans="1:4">
      <c r="A101" s="496" t="s">
        <v>198</v>
      </c>
      <c r="B101" s="497">
        <v>1425</v>
      </c>
      <c r="C101" s="503">
        <v>1094</v>
      </c>
      <c r="D101" s="504">
        <v>-0.2323</v>
      </c>
    </row>
    <row r="102" s="483" customFormat="1" ht="30" customHeight="1" spans="1:4">
      <c r="A102" s="496" t="s">
        <v>199</v>
      </c>
      <c r="B102" s="497"/>
      <c r="C102" s="498">
        <v>78</v>
      </c>
      <c r="D102" s="499" t="s">
        <v>65</v>
      </c>
    </row>
    <row r="103" s="483" customFormat="1" ht="30" customHeight="1" spans="1:4">
      <c r="A103" s="496" t="s">
        <v>200</v>
      </c>
      <c r="B103" s="497"/>
      <c r="C103" s="498"/>
      <c r="D103" s="499" t="s">
        <v>65</v>
      </c>
    </row>
    <row r="104" s="483" customFormat="1" ht="30" customHeight="1" spans="1:4">
      <c r="A104" s="496" t="s">
        <v>258</v>
      </c>
      <c r="B104" s="497"/>
      <c r="C104" s="498"/>
      <c r="D104" s="499" t="s">
        <v>65</v>
      </c>
    </row>
    <row r="105" s="483" customFormat="1" ht="30" customHeight="1" spans="1:4">
      <c r="A105" s="496" t="s">
        <v>259</v>
      </c>
      <c r="B105" s="497"/>
      <c r="C105" s="498"/>
      <c r="D105" s="504" t="s">
        <v>65</v>
      </c>
    </row>
    <row r="106" s="483" customFormat="1" ht="30" customHeight="1" spans="1:4">
      <c r="A106" s="496" t="s">
        <v>260</v>
      </c>
      <c r="B106" s="497">
        <v>40</v>
      </c>
      <c r="C106" s="498">
        <v>40</v>
      </c>
      <c r="D106" s="504">
        <v>0</v>
      </c>
    </row>
    <row r="107" s="483" customFormat="1" ht="30" customHeight="1" spans="1:4">
      <c r="A107" s="496" t="s">
        <v>207</v>
      </c>
      <c r="B107" s="497"/>
      <c r="C107" s="498"/>
      <c r="D107" s="499" t="s">
        <v>65</v>
      </c>
    </row>
    <row r="108" s="483" customFormat="1" ht="30" customHeight="1" spans="1:4">
      <c r="A108" s="496" t="s">
        <v>261</v>
      </c>
      <c r="B108" s="497">
        <v>15</v>
      </c>
      <c r="C108" s="498">
        <v>15</v>
      </c>
      <c r="D108" s="499">
        <v>0</v>
      </c>
    </row>
    <row r="109" s="483" customFormat="1" ht="30" customHeight="1" spans="1:4">
      <c r="A109" s="493" t="s">
        <v>262</v>
      </c>
      <c r="B109" s="494">
        <f>SUM(B110:B119)</f>
        <v>717</v>
      </c>
      <c r="C109" s="494">
        <v>410</v>
      </c>
      <c r="D109" s="495">
        <v>-0.4282</v>
      </c>
    </row>
    <row r="110" s="483" customFormat="1" ht="30" customHeight="1" spans="1:4">
      <c r="A110" s="496" t="s">
        <v>198</v>
      </c>
      <c r="B110" s="497">
        <v>580</v>
      </c>
      <c r="C110" s="503">
        <v>275</v>
      </c>
      <c r="D110" s="504">
        <v>-0.5259</v>
      </c>
    </row>
    <row r="111" s="483" customFormat="1" ht="30" customHeight="1" spans="1:4">
      <c r="A111" s="496" t="s">
        <v>199</v>
      </c>
      <c r="B111" s="497"/>
      <c r="C111" s="498"/>
      <c r="D111" s="499" t="s">
        <v>65</v>
      </c>
    </row>
    <row r="112" s="483" customFormat="1" ht="30" customHeight="1" spans="1:4">
      <c r="A112" s="496" t="s">
        <v>200</v>
      </c>
      <c r="B112" s="497"/>
      <c r="C112" s="498"/>
      <c r="D112" s="499" t="s">
        <v>65</v>
      </c>
    </row>
    <row r="113" s="483" customFormat="1" ht="30" customHeight="1" spans="1:4">
      <c r="A113" s="496" t="s">
        <v>263</v>
      </c>
      <c r="B113" s="497"/>
      <c r="C113" s="498"/>
      <c r="D113" s="499" t="s">
        <v>65</v>
      </c>
    </row>
    <row r="114" s="483" customFormat="1" ht="30" customHeight="1" spans="1:4">
      <c r="A114" s="496" t="s">
        <v>264</v>
      </c>
      <c r="B114" s="497"/>
      <c r="C114" s="498"/>
      <c r="D114" s="499" t="s">
        <v>65</v>
      </c>
    </row>
    <row r="115" s="483" customFormat="1" ht="30" customHeight="1" spans="1:4">
      <c r="A115" s="496" t="s">
        <v>265</v>
      </c>
      <c r="B115" s="497"/>
      <c r="C115" s="498"/>
      <c r="D115" s="504" t="s">
        <v>65</v>
      </c>
    </row>
    <row r="116" s="483" customFormat="1" ht="30" customHeight="1" spans="1:4">
      <c r="A116" s="496" t="s">
        <v>266</v>
      </c>
      <c r="B116" s="497"/>
      <c r="C116" s="498"/>
      <c r="D116" s="504" t="s">
        <v>65</v>
      </c>
    </row>
    <row r="117" s="483" customFormat="1" ht="30" customHeight="1" spans="1:4">
      <c r="A117" s="496" t="s">
        <v>267</v>
      </c>
      <c r="B117" s="497">
        <v>70</v>
      </c>
      <c r="C117" s="498">
        <v>108</v>
      </c>
      <c r="D117" s="499">
        <v>0.5429</v>
      </c>
    </row>
    <row r="118" s="483" customFormat="1" ht="30" customHeight="1" spans="1:4">
      <c r="A118" s="496" t="s">
        <v>207</v>
      </c>
      <c r="B118" s="497"/>
      <c r="C118" s="498"/>
      <c r="D118" s="499" t="s">
        <v>65</v>
      </c>
    </row>
    <row r="119" s="483" customFormat="1" ht="30" customHeight="1" spans="1:4">
      <c r="A119" s="496" t="s">
        <v>268</v>
      </c>
      <c r="B119" s="497">
        <v>67</v>
      </c>
      <c r="C119" s="498">
        <v>27</v>
      </c>
      <c r="D119" s="499">
        <v>-0.597</v>
      </c>
    </row>
    <row r="120" s="483" customFormat="1" ht="30" customHeight="1" spans="1:4">
      <c r="A120" s="493" t="s">
        <v>269</v>
      </c>
      <c r="B120" s="494">
        <f>SUM(B121:B131)</f>
        <v>0</v>
      </c>
      <c r="C120" s="494">
        <v>0</v>
      </c>
      <c r="D120" s="495" t="s">
        <v>65</v>
      </c>
    </row>
    <row r="121" s="483" customFormat="1" ht="30" customHeight="1" spans="1:4">
      <c r="A121" s="496" t="s">
        <v>198</v>
      </c>
      <c r="B121" s="497"/>
      <c r="C121" s="494"/>
      <c r="D121" s="495" t="s">
        <v>65</v>
      </c>
    </row>
    <row r="122" s="483" customFormat="1" ht="30" customHeight="1" spans="1:4">
      <c r="A122" s="496" t="s">
        <v>199</v>
      </c>
      <c r="B122" s="497"/>
      <c r="C122" s="505"/>
      <c r="D122" s="499" t="s">
        <v>65</v>
      </c>
    </row>
    <row r="123" s="483" customFormat="1" ht="30" customHeight="1" spans="1:4">
      <c r="A123" s="496" t="s">
        <v>200</v>
      </c>
      <c r="B123" s="497"/>
      <c r="C123" s="505"/>
      <c r="D123" s="499" t="s">
        <v>65</v>
      </c>
    </row>
    <row r="124" s="483" customFormat="1" ht="30" customHeight="1" spans="1:4">
      <c r="A124" s="496" t="s">
        <v>270</v>
      </c>
      <c r="B124" s="497"/>
      <c r="C124" s="505"/>
      <c r="D124" s="495" t="s">
        <v>65</v>
      </c>
    </row>
    <row r="125" s="483" customFormat="1" ht="30" customHeight="1" spans="1:4">
      <c r="A125" s="496" t="s">
        <v>271</v>
      </c>
      <c r="B125" s="497"/>
      <c r="C125" s="505"/>
      <c r="D125" s="504" t="s">
        <v>65</v>
      </c>
    </row>
    <row r="126" s="483" customFormat="1" ht="30" customHeight="1" spans="1:4">
      <c r="A126" s="496" t="s">
        <v>272</v>
      </c>
      <c r="B126" s="497"/>
      <c r="C126" s="505"/>
      <c r="D126" s="499" t="s">
        <v>65</v>
      </c>
    </row>
    <row r="127" s="483" customFormat="1" ht="30" customHeight="1" spans="1:4">
      <c r="A127" s="496" t="s">
        <v>273</v>
      </c>
      <c r="B127" s="497"/>
      <c r="C127" s="505"/>
      <c r="D127" s="499" t="s">
        <v>65</v>
      </c>
    </row>
    <row r="128" s="483" customFormat="1" ht="30" customHeight="1" spans="1:4">
      <c r="A128" s="496" t="s">
        <v>274</v>
      </c>
      <c r="B128" s="497"/>
      <c r="C128" s="505"/>
      <c r="D128" s="499" t="s">
        <v>65</v>
      </c>
    </row>
    <row r="129" s="483" customFormat="1" ht="30" customHeight="1" spans="1:4">
      <c r="A129" s="496" t="s">
        <v>275</v>
      </c>
      <c r="B129" s="497"/>
      <c r="C129" s="505"/>
      <c r="D129" s="499" t="s">
        <v>65</v>
      </c>
    </row>
    <row r="130" s="483" customFormat="1" ht="30" customHeight="1" spans="1:4">
      <c r="A130" s="496" t="s">
        <v>207</v>
      </c>
      <c r="B130" s="497"/>
      <c r="C130" s="505"/>
      <c r="D130" s="499" t="s">
        <v>65</v>
      </c>
    </row>
    <row r="131" s="483" customFormat="1" ht="30" customHeight="1" spans="1:4">
      <c r="A131" s="496" t="s">
        <v>276</v>
      </c>
      <c r="B131" s="497"/>
      <c r="C131" s="505"/>
      <c r="D131" s="499" t="s">
        <v>65</v>
      </c>
    </row>
    <row r="132" s="483" customFormat="1" ht="30" customHeight="1" spans="1:4">
      <c r="A132" s="493" t="s">
        <v>277</v>
      </c>
      <c r="B132" s="494">
        <f>SUM(B133:B138)</f>
        <v>314</v>
      </c>
      <c r="C132" s="494">
        <v>304</v>
      </c>
      <c r="D132" s="495">
        <v>-0.0318</v>
      </c>
    </row>
    <row r="133" s="483" customFormat="1" ht="30" customHeight="1" spans="1:4">
      <c r="A133" s="496" t="s">
        <v>198</v>
      </c>
      <c r="B133" s="497">
        <v>133</v>
      </c>
      <c r="C133" s="503">
        <v>103</v>
      </c>
      <c r="D133" s="504">
        <v>-0.2256</v>
      </c>
    </row>
    <row r="134" s="483" customFormat="1" ht="30" customHeight="1" spans="1:4">
      <c r="A134" s="496" t="s">
        <v>199</v>
      </c>
      <c r="B134" s="497"/>
      <c r="C134" s="498"/>
      <c r="D134" s="499" t="s">
        <v>65</v>
      </c>
    </row>
    <row r="135" s="483" customFormat="1" ht="30" customHeight="1" spans="1:4">
      <c r="A135" s="496" t="s">
        <v>200</v>
      </c>
      <c r="B135" s="497"/>
      <c r="C135" s="498"/>
      <c r="D135" s="504" t="s">
        <v>65</v>
      </c>
    </row>
    <row r="136" s="483" customFormat="1" ht="30" customHeight="1" spans="1:4">
      <c r="A136" s="496" t="s">
        <v>278</v>
      </c>
      <c r="B136" s="497">
        <v>181</v>
      </c>
      <c r="C136" s="498">
        <v>201</v>
      </c>
      <c r="D136" s="504">
        <v>0.1105</v>
      </c>
    </row>
    <row r="137" s="483" customFormat="1" ht="30" customHeight="1" spans="1:4">
      <c r="A137" s="496" t="s">
        <v>207</v>
      </c>
      <c r="B137" s="497"/>
      <c r="C137" s="498"/>
      <c r="D137" s="499" t="s">
        <v>65</v>
      </c>
    </row>
    <row r="138" s="483" customFormat="1" ht="30" customHeight="1" spans="1:4">
      <c r="A138" s="496" t="s">
        <v>279</v>
      </c>
      <c r="B138" s="497"/>
      <c r="C138" s="498"/>
      <c r="D138" s="499" t="s">
        <v>65</v>
      </c>
    </row>
    <row r="139" s="483" customFormat="1" ht="30" customHeight="1" spans="1:4">
      <c r="A139" s="493" t="s">
        <v>280</v>
      </c>
      <c r="B139" s="494">
        <f>SUM(B140:B146)</f>
        <v>14</v>
      </c>
      <c r="C139" s="494">
        <v>14</v>
      </c>
      <c r="D139" s="495">
        <v>0</v>
      </c>
    </row>
    <row r="140" s="483" customFormat="1" ht="30" customHeight="1" spans="1:4">
      <c r="A140" s="496" t="s">
        <v>198</v>
      </c>
      <c r="B140" s="497"/>
      <c r="C140" s="494"/>
      <c r="D140" s="495" t="s">
        <v>65</v>
      </c>
    </row>
    <row r="141" s="483" customFormat="1" ht="30" customHeight="1" spans="1:4">
      <c r="A141" s="496" t="s">
        <v>199</v>
      </c>
      <c r="B141" s="497"/>
      <c r="C141" s="505"/>
      <c r="D141" s="499" t="s">
        <v>65</v>
      </c>
    </row>
    <row r="142" s="483" customFormat="1" ht="30" customHeight="1" spans="1:4">
      <c r="A142" s="496" t="s">
        <v>200</v>
      </c>
      <c r="B142" s="497"/>
      <c r="C142" s="505"/>
      <c r="D142" s="499" t="s">
        <v>65</v>
      </c>
    </row>
    <row r="143" s="483" customFormat="1" ht="30" customHeight="1" spans="1:4">
      <c r="A143" s="496" t="s">
        <v>281</v>
      </c>
      <c r="B143" s="497"/>
      <c r="C143" s="505"/>
      <c r="D143" s="499" t="s">
        <v>65</v>
      </c>
    </row>
    <row r="144" s="483" customFormat="1" ht="30" customHeight="1" spans="1:4">
      <c r="A144" s="496" t="s">
        <v>282</v>
      </c>
      <c r="B144" s="497"/>
      <c r="C144" s="505"/>
      <c r="D144" s="499" t="s">
        <v>65</v>
      </c>
    </row>
    <row r="145" s="483" customFormat="1" ht="30" customHeight="1" spans="1:4">
      <c r="A145" s="496" t="s">
        <v>207</v>
      </c>
      <c r="B145" s="497"/>
      <c r="C145" s="505"/>
      <c r="D145" s="499" t="s">
        <v>65</v>
      </c>
    </row>
    <row r="146" s="483" customFormat="1" ht="30" customHeight="1" spans="1:4">
      <c r="A146" s="496" t="s">
        <v>283</v>
      </c>
      <c r="B146" s="497">
        <v>14</v>
      </c>
      <c r="C146" s="505">
        <v>14</v>
      </c>
      <c r="D146" s="499">
        <v>0</v>
      </c>
    </row>
    <row r="147" s="483" customFormat="1" ht="30" customHeight="1" spans="1:4">
      <c r="A147" s="493" t="s">
        <v>284</v>
      </c>
      <c r="B147" s="494">
        <f>SUM(B148:B152)</f>
        <v>137</v>
      </c>
      <c r="C147" s="494">
        <v>116</v>
      </c>
      <c r="D147" s="495">
        <v>-0.1533</v>
      </c>
    </row>
    <row r="148" s="483" customFormat="1" ht="30" customHeight="1" spans="1:4">
      <c r="A148" s="496" t="s">
        <v>198</v>
      </c>
      <c r="B148" s="497">
        <v>137</v>
      </c>
      <c r="C148" s="503">
        <v>116</v>
      </c>
      <c r="D148" s="504">
        <v>-0.1533</v>
      </c>
    </row>
    <row r="149" s="483" customFormat="1" ht="30" customHeight="1" spans="1:4">
      <c r="A149" s="496" t="s">
        <v>199</v>
      </c>
      <c r="B149" s="497"/>
      <c r="C149" s="498"/>
      <c r="D149" s="499" t="s">
        <v>65</v>
      </c>
    </row>
    <row r="150" s="483" customFormat="1" ht="30" customHeight="1" spans="1:4">
      <c r="A150" s="496" t="s">
        <v>200</v>
      </c>
      <c r="B150" s="497"/>
      <c r="C150" s="494"/>
      <c r="D150" s="495" t="s">
        <v>65</v>
      </c>
    </row>
    <row r="151" s="483" customFormat="1" ht="30" customHeight="1" spans="1:4">
      <c r="A151" s="496" t="s">
        <v>285</v>
      </c>
      <c r="B151" s="497"/>
      <c r="C151" s="505"/>
      <c r="D151" s="499" t="s">
        <v>65</v>
      </c>
    </row>
    <row r="152" s="483" customFormat="1" ht="30" customHeight="1" spans="1:4">
      <c r="A152" s="496" t="s">
        <v>286</v>
      </c>
      <c r="B152" s="497"/>
      <c r="C152" s="505"/>
      <c r="D152" s="499" t="s">
        <v>65</v>
      </c>
    </row>
    <row r="153" s="483" customFormat="1" ht="30" customHeight="1" spans="1:4">
      <c r="A153" s="493" t="s">
        <v>287</v>
      </c>
      <c r="B153" s="494">
        <f>SUM(B154:B159)</f>
        <v>79</v>
      </c>
      <c r="C153" s="494">
        <v>71</v>
      </c>
      <c r="D153" s="495">
        <v>-0.1013</v>
      </c>
    </row>
    <row r="154" s="483" customFormat="1" ht="30" customHeight="1" spans="1:4">
      <c r="A154" s="496" t="s">
        <v>198</v>
      </c>
      <c r="B154" s="497">
        <v>59</v>
      </c>
      <c r="C154" s="503">
        <v>51</v>
      </c>
      <c r="D154" s="504">
        <v>-0.1356</v>
      </c>
    </row>
    <row r="155" s="483" customFormat="1" ht="30" customHeight="1" spans="1:4">
      <c r="A155" s="496" t="s">
        <v>199</v>
      </c>
      <c r="B155" s="497"/>
      <c r="C155" s="498"/>
      <c r="D155" s="504" t="s">
        <v>65</v>
      </c>
    </row>
    <row r="156" s="483" customFormat="1" ht="30" customHeight="1" spans="1:4">
      <c r="A156" s="496" t="s">
        <v>200</v>
      </c>
      <c r="B156" s="497"/>
      <c r="C156" s="498"/>
      <c r="D156" s="499" t="s">
        <v>65</v>
      </c>
    </row>
    <row r="157" s="483" customFormat="1" ht="30" customHeight="1" spans="1:4">
      <c r="A157" s="496" t="s">
        <v>212</v>
      </c>
      <c r="B157" s="497"/>
      <c r="C157" s="498"/>
      <c r="D157" s="495" t="s">
        <v>65</v>
      </c>
    </row>
    <row r="158" s="483" customFormat="1" ht="30" customHeight="1" spans="1:4">
      <c r="A158" s="496" t="s">
        <v>207</v>
      </c>
      <c r="B158" s="497"/>
      <c r="C158" s="498"/>
      <c r="D158" s="499" t="s">
        <v>65</v>
      </c>
    </row>
    <row r="159" s="483" customFormat="1" ht="30" customHeight="1" spans="1:4">
      <c r="A159" s="496" t="s">
        <v>288</v>
      </c>
      <c r="B159" s="497">
        <v>20</v>
      </c>
      <c r="C159" s="498">
        <v>20</v>
      </c>
      <c r="D159" s="499">
        <v>0</v>
      </c>
    </row>
    <row r="160" s="483" customFormat="1" ht="30" customHeight="1" spans="1:4">
      <c r="A160" s="493" t="s">
        <v>289</v>
      </c>
      <c r="B160" s="494">
        <f>SUM(B161:B166)</f>
        <v>627</v>
      </c>
      <c r="C160" s="494">
        <v>623</v>
      </c>
      <c r="D160" s="495">
        <v>-0.0064</v>
      </c>
    </row>
    <row r="161" s="483" customFormat="1" ht="30" customHeight="1" spans="1:4">
      <c r="A161" s="496" t="s">
        <v>198</v>
      </c>
      <c r="B161" s="497">
        <v>510</v>
      </c>
      <c r="C161" s="503">
        <v>371</v>
      </c>
      <c r="D161" s="504">
        <v>-0.2725</v>
      </c>
    </row>
    <row r="162" s="483" customFormat="1" ht="30" customHeight="1" spans="1:4">
      <c r="A162" s="496" t="s">
        <v>199</v>
      </c>
      <c r="B162" s="497"/>
      <c r="C162" s="498"/>
      <c r="D162" s="499" t="s">
        <v>65</v>
      </c>
    </row>
    <row r="163" s="483" customFormat="1" ht="30" customHeight="1" spans="1:4">
      <c r="A163" s="496" t="s">
        <v>200</v>
      </c>
      <c r="B163" s="497"/>
      <c r="C163" s="498"/>
      <c r="D163" s="495" t="s">
        <v>65</v>
      </c>
    </row>
    <row r="164" s="483" customFormat="1" ht="30" customHeight="1" spans="1:4">
      <c r="A164" s="496" t="s">
        <v>290</v>
      </c>
      <c r="B164" s="497"/>
      <c r="C164" s="498"/>
      <c r="D164" s="499" t="s">
        <v>65</v>
      </c>
    </row>
    <row r="165" s="483" customFormat="1" ht="30" customHeight="1" spans="1:4">
      <c r="A165" s="496" t="s">
        <v>207</v>
      </c>
      <c r="B165" s="497"/>
      <c r="C165" s="498"/>
      <c r="D165" s="495" t="s">
        <v>65</v>
      </c>
    </row>
    <row r="166" s="483" customFormat="1" ht="30" customHeight="1" spans="1:4">
      <c r="A166" s="496" t="s">
        <v>291</v>
      </c>
      <c r="B166" s="497">
        <v>117</v>
      </c>
      <c r="C166" s="498">
        <v>252</v>
      </c>
      <c r="D166" s="499">
        <v>1.1538</v>
      </c>
    </row>
    <row r="167" s="483" customFormat="1" ht="30" customHeight="1" spans="1:4">
      <c r="A167" s="493" t="s">
        <v>292</v>
      </c>
      <c r="B167" s="494">
        <f>SUM(B168:B173)</f>
        <v>1696</v>
      </c>
      <c r="C167" s="494">
        <v>1497</v>
      </c>
      <c r="D167" s="495">
        <v>-0.1173</v>
      </c>
    </row>
    <row r="168" s="483" customFormat="1" ht="30" customHeight="1" spans="1:4">
      <c r="A168" s="496" t="s">
        <v>198</v>
      </c>
      <c r="B168" s="497">
        <v>1171</v>
      </c>
      <c r="C168" s="503">
        <v>1096</v>
      </c>
      <c r="D168" s="504">
        <v>-0.064</v>
      </c>
    </row>
    <row r="169" s="483" customFormat="1" ht="30" customHeight="1" spans="1:4">
      <c r="A169" s="496" t="s">
        <v>199</v>
      </c>
      <c r="B169" s="497">
        <v>364</v>
      </c>
      <c r="C169" s="498">
        <v>268</v>
      </c>
      <c r="D169" s="504">
        <v>-0.2637</v>
      </c>
    </row>
    <row r="170" s="483" customFormat="1" ht="30" customHeight="1" spans="1:4">
      <c r="A170" s="496" t="s">
        <v>200</v>
      </c>
      <c r="B170" s="497"/>
      <c r="C170" s="498"/>
      <c r="D170" s="499" t="s">
        <v>65</v>
      </c>
    </row>
    <row r="171" s="483" customFormat="1" ht="30" customHeight="1" spans="1:4">
      <c r="A171" s="496" t="s">
        <v>293</v>
      </c>
      <c r="B171" s="497">
        <v>101</v>
      </c>
      <c r="C171" s="498">
        <v>103</v>
      </c>
      <c r="D171" s="504">
        <v>0.0198</v>
      </c>
    </row>
    <row r="172" s="483" customFormat="1" ht="30" customHeight="1" spans="1:4">
      <c r="A172" s="496" t="s">
        <v>207</v>
      </c>
      <c r="B172" s="497"/>
      <c r="C172" s="498"/>
      <c r="D172" s="499" t="s">
        <v>65</v>
      </c>
    </row>
    <row r="173" s="483" customFormat="1" ht="30" customHeight="1" spans="1:4">
      <c r="A173" s="502" t="s">
        <v>294</v>
      </c>
      <c r="B173" s="497">
        <v>60</v>
      </c>
      <c r="C173" s="498">
        <v>30</v>
      </c>
      <c r="D173" s="499">
        <v>-0.5</v>
      </c>
    </row>
    <row r="174" s="483" customFormat="1" ht="30" customHeight="1" spans="1:4">
      <c r="A174" s="493" t="s">
        <v>295</v>
      </c>
      <c r="B174" s="494">
        <f>SUM(B175:B180)</f>
        <v>2958</v>
      </c>
      <c r="C174" s="494">
        <v>2844</v>
      </c>
      <c r="D174" s="495">
        <v>-0.0385</v>
      </c>
    </row>
    <row r="175" s="483" customFormat="1" ht="30" customHeight="1" spans="1:4">
      <c r="A175" s="496" t="s">
        <v>198</v>
      </c>
      <c r="B175" s="497">
        <v>425</v>
      </c>
      <c r="C175" s="503">
        <v>363</v>
      </c>
      <c r="D175" s="504">
        <v>-0.1459</v>
      </c>
    </row>
    <row r="176" s="483" customFormat="1" ht="30" customHeight="1" spans="1:4">
      <c r="A176" s="496" t="s">
        <v>199</v>
      </c>
      <c r="B176" s="497"/>
      <c r="C176" s="498"/>
      <c r="D176" s="504" t="s">
        <v>65</v>
      </c>
    </row>
    <row r="177" s="483" customFormat="1" ht="30" customHeight="1" spans="1:4">
      <c r="A177" s="496" t="s">
        <v>200</v>
      </c>
      <c r="B177" s="497"/>
      <c r="C177" s="498"/>
      <c r="D177" s="499" t="s">
        <v>65</v>
      </c>
    </row>
    <row r="178" s="483" customFormat="1" ht="30" customHeight="1" spans="1:4">
      <c r="A178" s="496" t="s">
        <v>296</v>
      </c>
      <c r="B178" s="497"/>
      <c r="C178" s="498"/>
      <c r="D178" s="495" t="s">
        <v>65</v>
      </c>
    </row>
    <row r="179" s="483" customFormat="1" ht="30" customHeight="1" spans="1:4">
      <c r="A179" s="496" t="s">
        <v>207</v>
      </c>
      <c r="B179" s="497"/>
      <c r="C179" s="498"/>
      <c r="D179" s="499" t="s">
        <v>65</v>
      </c>
    </row>
    <row r="180" s="483" customFormat="1" ht="30" customHeight="1" spans="1:4">
      <c r="A180" s="496" t="s">
        <v>297</v>
      </c>
      <c r="B180" s="497">
        <v>2533</v>
      </c>
      <c r="C180" s="498">
        <v>2481</v>
      </c>
      <c r="D180" s="499">
        <v>-0.0205</v>
      </c>
    </row>
    <row r="181" s="483" customFormat="1" ht="30" customHeight="1" spans="1:4">
      <c r="A181" s="493" t="s">
        <v>298</v>
      </c>
      <c r="B181" s="494">
        <f>SUM(B182:B187)</f>
        <v>769</v>
      </c>
      <c r="C181" s="494">
        <v>730</v>
      </c>
      <c r="D181" s="495">
        <v>-0.0507</v>
      </c>
    </row>
    <row r="182" s="483" customFormat="1" ht="30" customHeight="1" spans="1:4">
      <c r="A182" s="496" t="s">
        <v>198</v>
      </c>
      <c r="B182" s="497">
        <v>339</v>
      </c>
      <c r="C182" s="503">
        <v>271</v>
      </c>
      <c r="D182" s="504">
        <v>-0.2006</v>
      </c>
    </row>
    <row r="183" s="483" customFormat="1" ht="30" customHeight="1" spans="1:4">
      <c r="A183" s="496" t="s">
        <v>199</v>
      </c>
      <c r="B183" s="497"/>
      <c r="C183" s="498"/>
      <c r="D183" s="504" t="s">
        <v>65</v>
      </c>
    </row>
    <row r="184" s="483" customFormat="1" ht="30" customHeight="1" spans="1:4">
      <c r="A184" s="496" t="s">
        <v>200</v>
      </c>
      <c r="B184" s="497"/>
      <c r="C184" s="498"/>
      <c r="D184" s="499" t="s">
        <v>65</v>
      </c>
    </row>
    <row r="185" s="483" customFormat="1" ht="30" customHeight="1" spans="1:4">
      <c r="A185" s="496" t="s">
        <v>299</v>
      </c>
      <c r="B185" s="497">
        <v>30</v>
      </c>
      <c r="C185" s="498">
        <v>30</v>
      </c>
      <c r="D185" s="504">
        <v>0</v>
      </c>
    </row>
    <row r="186" s="483" customFormat="1" ht="30" customHeight="1" spans="1:4">
      <c r="A186" s="496" t="s">
        <v>207</v>
      </c>
      <c r="B186" s="497">
        <v>304</v>
      </c>
      <c r="C186" s="498">
        <v>341</v>
      </c>
      <c r="D186" s="499">
        <v>0.1217</v>
      </c>
    </row>
    <row r="187" s="483" customFormat="1" ht="30" customHeight="1" spans="1:4">
      <c r="A187" s="496" t="s">
        <v>300</v>
      </c>
      <c r="B187" s="497">
        <v>96</v>
      </c>
      <c r="C187" s="498">
        <v>88</v>
      </c>
      <c r="D187" s="499">
        <v>-0.0833</v>
      </c>
    </row>
    <row r="188" s="483" customFormat="1" ht="30" customHeight="1" spans="1:4">
      <c r="A188" s="493" t="s">
        <v>301</v>
      </c>
      <c r="B188" s="494">
        <f>SUM(B189:B195)</f>
        <v>111</v>
      </c>
      <c r="C188" s="494">
        <v>115</v>
      </c>
      <c r="D188" s="495">
        <v>0.036</v>
      </c>
    </row>
    <row r="189" s="483" customFormat="1" ht="30" customHeight="1" spans="1:4">
      <c r="A189" s="496" t="s">
        <v>198</v>
      </c>
      <c r="B189" s="497">
        <v>94</v>
      </c>
      <c r="C189" s="503">
        <v>95</v>
      </c>
      <c r="D189" s="504">
        <v>0.0106</v>
      </c>
    </row>
    <row r="190" s="483" customFormat="1" ht="30" customHeight="1" spans="1:4">
      <c r="A190" s="496" t="s">
        <v>199</v>
      </c>
      <c r="B190" s="497"/>
      <c r="C190" s="498"/>
      <c r="D190" s="504" t="s">
        <v>65</v>
      </c>
    </row>
    <row r="191" s="483" customFormat="1" ht="30" customHeight="1" spans="1:4">
      <c r="A191" s="496" t="s">
        <v>200</v>
      </c>
      <c r="B191" s="497"/>
      <c r="C191" s="498"/>
      <c r="D191" s="499" t="s">
        <v>65</v>
      </c>
    </row>
    <row r="192" s="483" customFormat="1" ht="30" customHeight="1" spans="1:4">
      <c r="A192" s="496" t="s">
        <v>302</v>
      </c>
      <c r="B192" s="497">
        <v>17</v>
      </c>
      <c r="C192" s="498">
        <v>17</v>
      </c>
      <c r="D192" s="504">
        <v>0</v>
      </c>
    </row>
    <row r="193" s="483" customFormat="1" ht="30" customHeight="1" spans="1:4">
      <c r="A193" s="496" t="s">
        <v>303</v>
      </c>
      <c r="B193" s="497"/>
      <c r="C193" s="498"/>
      <c r="D193" s="499" t="s">
        <v>65</v>
      </c>
    </row>
    <row r="194" s="483" customFormat="1" ht="30" customHeight="1" spans="1:4">
      <c r="A194" s="496" t="s">
        <v>207</v>
      </c>
      <c r="B194" s="497"/>
      <c r="C194" s="498"/>
      <c r="D194" s="499" t="s">
        <v>65</v>
      </c>
    </row>
    <row r="195" s="483" customFormat="1" ht="30" customHeight="1" spans="1:4">
      <c r="A195" s="496" t="s">
        <v>304</v>
      </c>
      <c r="B195" s="497"/>
      <c r="C195" s="498">
        <v>3</v>
      </c>
      <c r="D195" s="499" t="s">
        <v>65</v>
      </c>
    </row>
    <row r="196" s="483" customFormat="1" ht="30" customHeight="1" spans="1:4">
      <c r="A196" s="493" t="s">
        <v>305</v>
      </c>
      <c r="B196" s="494">
        <f>SUM(B197:B201)</f>
        <v>0</v>
      </c>
      <c r="C196" s="494">
        <v>0</v>
      </c>
      <c r="D196" s="495" t="s">
        <v>65</v>
      </c>
    </row>
    <row r="197" s="483" customFormat="1" ht="30" customHeight="1" spans="1:4">
      <c r="A197" s="496" t="s">
        <v>198</v>
      </c>
      <c r="B197" s="497"/>
      <c r="C197" s="494"/>
      <c r="D197" s="495" t="s">
        <v>65</v>
      </c>
    </row>
    <row r="198" s="483" customFormat="1" ht="30" customHeight="1" spans="1:4">
      <c r="A198" s="496" t="s">
        <v>199</v>
      </c>
      <c r="B198" s="497"/>
      <c r="C198" s="505"/>
      <c r="D198" s="499" t="s">
        <v>65</v>
      </c>
    </row>
    <row r="199" s="483" customFormat="1" ht="30" customHeight="1" spans="1:4">
      <c r="A199" s="496" t="s">
        <v>200</v>
      </c>
      <c r="B199" s="497"/>
      <c r="C199" s="505"/>
      <c r="D199" s="504" t="s">
        <v>65</v>
      </c>
    </row>
    <row r="200" s="483" customFormat="1" ht="30" customHeight="1" spans="1:4">
      <c r="A200" s="496" t="s">
        <v>207</v>
      </c>
      <c r="B200" s="497"/>
      <c r="C200" s="505"/>
      <c r="D200" s="499" t="s">
        <v>65</v>
      </c>
    </row>
    <row r="201" s="483" customFormat="1" ht="30" customHeight="1" spans="1:4">
      <c r="A201" s="496" t="s">
        <v>306</v>
      </c>
      <c r="B201" s="497"/>
      <c r="C201" s="505"/>
      <c r="D201" s="499" t="s">
        <v>65</v>
      </c>
    </row>
    <row r="202" s="483" customFormat="1" ht="30" customHeight="1" spans="1:4">
      <c r="A202" s="493" t="s">
        <v>307</v>
      </c>
      <c r="B202" s="494">
        <f>SUM(B203:B207)</f>
        <v>16</v>
      </c>
      <c r="C202" s="494">
        <v>16</v>
      </c>
      <c r="D202" s="495">
        <v>0</v>
      </c>
    </row>
    <row r="203" s="483" customFormat="1" ht="30" customHeight="1" spans="1:4">
      <c r="A203" s="496" t="s">
        <v>198</v>
      </c>
      <c r="B203" s="497"/>
      <c r="C203" s="494"/>
      <c r="D203" s="495" t="s">
        <v>65</v>
      </c>
    </row>
    <row r="204" s="483" customFormat="1" ht="30" customHeight="1" spans="1:4">
      <c r="A204" s="496" t="s">
        <v>199</v>
      </c>
      <c r="B204" s="497"/>
      <c r="C204" s="505"/>
      <c r="D204" s="495" t="s">
        <v>65</v>
      </c>
    </row>
    <row r="205" s="483" customFormat="1" ht="30" customHeight="1" spans="1:4">
      <c r="A205" s="496" t="s">
        <v>200</v>
      </c>
      <c r="B205" s="497"/>
      <c r="C205" s="505"/>
      <c r="D205" s="504" t="s">
        <v>65</v>
      </c>
    </row>
    <row r="206" s="483" customFormat="1" ht="30" customHeight="1" spans="1:4">
      <c r="A206" s="496" t="s">
        <v>207</v>
      </c>
      <c r="B206" s="497"/>
      <c r="C206" s="505"/>
      <c r="D206" s="499" t="s">
        <v>65</v>
      </c>
    </row>
    <row r="207" s="483" customFormat="1" ht="30" customHeight="1" spans="1:4">
      <c r="A207" s="496" t="s">
        <v>308</v>
      </c>
      <c r="B207" s="497">
        <v>16</v>
      </c>
      <c r="C207" s="505">
        <v>16</v>
      </c>
      <c r="D207" s="499">
        <v>0</v>
      </c>
    </row>
    <row r="208" s="483" customFormat="1" ht="30" customHeight="1" spans="1:4">
      <c r="A208" s="493" t="s">
        <v>309</v>
      </c>
      <c r="B208" s="506">
        <f>SUM(B209:B214)</f>
        <v>10</v>
      </c>
      <c r="C208" s="506">
        <v>0</v>
      </c>
      <c r="D208" s="507" t="s">
        <v>65</v>
      </c>
    </row>
    <row r="209" s="483" customFormat="1" ht="30" customHeight="1" spans="1:4">
      <c r="A209" s="496" t="s">
        <v>198</v>
      </c>
      <c r="B209" s="497">
        <v>10</v>
      </c>
      <c r="C209" s="505"/>
      <c r="D209" s="508" t="s">
        <v>65</v>
      </c>
    </row>
    <row r="210" s="483" customFormat="1" ht="30" customHeight="1" spans="1:4">
      <c r="A210" s="496" t="s">
        <v>199</v>
      </c>
      <c r="B210" s="497"/>
      <c r="C210" s="505"/>
      <c r="D210" s="499" t="s">
        <v>65</v>
      </c>
    </row>
    <row r="211" s="483" customFormat="1" ht="30" customHeight="1" spans="1:4">
      <c r="A211" s="496" t="s">
        <v>200</v>
      </c>
      <c r="B211" s="497"/>
      <c r="C211" s="505"/>
      <c r="D211" s="499" t="s">
        <v>65</v>
      </c>
    </row>
    <row r="212" s="483" customFormat="1" ht="30" customHeight="1" spans="1:4">
      <c r="A212" s="496" t="s">
        <v>310</v>
      </c>
      <c r="B212" s="497"/>
      <c r="C212" s="505"/>
      <c r="D212" s="495" t="s">
        <v>65</v>
      </c>
    </row>
    <row r="213" s="483" customFormat="1" ht="30" customHeight="1" spans="1:4">
      <c r="A213" s="496" t="s">
        <v>207</v>
      </c>
      <c r="B213" s="497"/>
      <c r="C213" s="505"/>
      <c r="D213" s="504" t="s">
        <v>65</v>
      </c>
    </row>
    <row r="214" s="483" customFormat="1" ht="30" customHeight="1" spans="1:4">
      <c r="A214" s="496" t="s">
        <v>311</v>
      </c>
      <c r="B214" s="497"/>
      <c r="C214" s="505"/>
      <c r="D214" s="499" t="s">
        <v>65</v>
      </c>
    </row>
    <row r="215" s="483" customFormat="1" ht="30" customHeight="1" spans="1:4">
      <c r="A215" s="493" t="s">
        <v>312</v>
      </c>
      <c r="B215" s="506">
        <f>SUM(B216:B229)</f>
        <v>992</v>
      </c>
      <c r="C215" s="506">
        <v>842</v>
      </c>
      <c r="D215" s="507">
        <v>-0.1512</v>
      </c>
    </row>
    <row r="216" s="483" customFormat="1" ht="30" customHeight="1" spans="1:4">
      <c r="A216" s="496" t="s">
        <v>198</v>
      </c>
      <c r="B216" s="497">
        <v>937</v>
      </c>
      <c r="C216" s="505">
        <v>732</v>
      </c>
      <c r="D216" s="499">
        <v>-0.2188</v>
      </c>
    </row>
    <row r="217" s="483" customFormat="1" ht="30" customHeight="1" spans="1:4">
      <c r="A217" s="496" t="s">
        <v>199</v>
      </c>
      <c r="B217" s="497">
        <v>20</v>
      </c>
      <c r="C217" s="498"/>
      <c r="D217" s="499" t="s">
        <v>65</v>
      </c>
    </row>
    <row r="218" s="483" customFormat="1" ht="30" customHeight="1" spans="1:4">
      <c r="A218" s="496" t="s">
        <v>200</v>
      </c>
      <c r="B218" s="497"/>
      <c r="C218" s="498"/>
      <c r="D218" s="504" t="s">
        <v>65</v>
      </c>
    </row>
    <row r="219" s="483" customFormat="1" ht="30" customHeight="1" spans="1:4">
      <c r="A219" s="496" t="s">
        <v>313</v>
      </c>
      <c r="B219" s="497"/>
      <c r="C219" s="498">
        <v>5</v>
      </c>
      <c r="D219" s="504" t="s">
        <v>65</v>
      </c>
    </row>
    <row r="220" s="483" customFormat="1" ht="30" customHeight="1" spans="1:4">
      <c r="A220" s="496" t="s">
        <v>314</v>
      </c>
      <c r="B220" s="497">
        <v>10</v>
      </c>
      <c r="C220" s="498">
        <v>10</v>
      </c>
      <c r="D220" s="499">
        <v>0</v>
      </c>
    </row>
    <row r="221" s="483" customFormat="1" ht="30" customHeight="1" spans="1:4">
      <c r="A221" s="496" t="s">
        <v>239</v>
      </c>
      <c r="B221" s="497"/>
      <c r="C221" s="498"/>
      <c r="D221" s="499" t="s">
        <v>65</v>
      </c>
    </row>
    <row r="222" s="483" customFormat="1" ht="30" customHeight="1" spans="1:4">
      <c r="A222" s="496" t="s">
        <v>315</v>
      </c>
      <c r="B222" s="497">
        <v>5</v>
      </c>
      <c r="C222" s="498"/>
      <c r="D222" s="499" t="s">
        <v>65</v>
      </c>
    </row>
    <row r="223" s="483" customFormat="1" ht="30" customHeight="1" spans="1:4">
      <c r="A223" s="496" t="s">
        <v>316</v>
      </c>
      <c r="B223" s="497"/>
      <c r="C223" s="498"/>
      <c r="D223" s="499" t="s">
        <v>65</v>
      </c>
    </row>
    <row r="224" s="483" customFormat="1" ht="30" customHeight="1" spans="1:4">
      <c r="A224" s="496" t="s">
        <v>317</v>
      </c>
      <c r="B224" s="497"/>
      <c r="C224" s="498"/>
      <c r="D224" s="499" t="s">
        <v>65</v>
      </c>
    </row>
    <row r="225" s="483" customFormat="1" ht="30" customHeight="1" spans="1:4">
      <c r="A225" s="496" t="s">
        <v>318</v>
      </c>
      <c r="B225" s="497"/>
      <c r="C225" s="498"/>
      <c r="D225" s="508" t="s">
        <v>65</v>
      </c>
    </row>
    <row r="226" s="483" customFormat="1" ht="30" customHeight="1" spans="1:4">
      <c r="A226" s="496" t="s">
        <v>319</v>
      </c>
      <c r="B226" s="497"/>
      <c r="C226" s="498">
        <v>5</v>
      </c>
      <c r="D226" s="499" t="s">
        <v>65</v>
      </c>
    </row>
    <row r="227" s="483" customFormat="1" ht="30" customHeight="1" spans="1:4">
      <c r="A227" s="496" t="s">
        <v>320</v>
      </c>
      <c r="B227" s="497">
        <v>20</v>
      </c>
      <c r="C227" s="498">
        <v>20</v>
      </c>
      <c r="D227" s="499">
        <v>0</v>
      </c>
    </row>
    <row r="228" s="483" customFormat="1" ht="30" customHeight="1" spans="1:4">
      <c r="A228" s="496" t="s">
        <v>207</v>
      </c>
      <c r="B228" s="497"/>
      <c r="C228" s="498"/>
      <c r="D228" s="499" t="s">
        <v>65</v>
      </c>
    </row>
    <row r="229" s="483" customFormat="1" ht="30" customHeight="1" spans="1:4">
      <c r="A229" s="496" t="s">
        <v>321</v>
      </c>
      <c r="B229" s="497"/>
      <c r="C229" s="498">
        <v>70</v>
      </c>
      <c r="D229" s="499" t="s">
        <v>65</v>
      </c>
    </row>
    <row r="230" s="483" customFormat="1" ht="30" customHeight="1" spans="1:4">
      <c r="A230" s="493" t="s">
        <v>322</v>
      </c>
      <c r="B230" s="506">
        <f>SUM(B231:B236)</f>
        <v>0</v>
      </c>
      <c r="C230" s="506">
        <v>0</v>
      </c>
      <c r="D230" s="507" t="s">
        <v>65</v>
      </c>
    </row>
    <row r="231" s="483" customFormat="1" ht="30" customHeight="1" spans="1:4">
      <c r="A231" s="496" t="s">
        <v>323</v>
      </c>
      <c r="B231" s="497"/>
      <c r="C231" s="494"/>
      <c r="D231" s="495" t="s">
        <v>65</v>
      </c>
    </row>
    <row r="232" s="483" customFormat="1" ht="30" customHeight="1" spans="1:4">
      <c r="A232" s="496" t="s">
        <v>324</v>
      </c>
      <c r="B232" s="497"/>
      <c r="C232" s="505"/>
      <c r="D232" s="499" t="s">
        <v>65</v>
      </c>
    </row>
    <row r="233" s="483" customFormat="1" ht="30" customHeight="1" spans="1:4">
      <c r="A233" s="496" t="s">
        <v>325</v>
      </c>
      <c r="B233" s="497"/>
      <c r="C233" s="498"/>
      <c r="D233" s="499" t="s">
        <v>65</v>
      </c>
    </row>
    <row r="234" s="483" customFormat="1" ht="30" customHeight="1" spans="1:4">
      <c r="A234" s="496" t="s">
        <v>326</v>
      </c>
      <c r="B234" s="497"/>
      <c r="C234" s="503"/>
      <c r="D234" s="504" t="s">
        <v>65</v>
      </c>
    </row>
    <row r="235" s="483" customFormat="1" ht="30" customHeight="1" spans="1:4">
      <c r="A235" s="496" t="s">
        <v>327</v>
      </c>
      <c r="B235" s="497"/>
      <c r="C235" s="503"/>
      <c r="D235" s="504" t="s">
        <v>65</v>
      </c>
    </row>
    <row r="236" s="483" customFormat="1" ht="30" customHeight="1" spans="1:4">
      <c r="A236" s="496" t="s">
        <v>328</v>
      </c>
      <c r="B236" s="497"/>
      <c r="C236" s="505"/>
      <c r="D236" s="499" t="s">
        <v>65</v>
      </c>
    </row>
    <row r="237" s="483" customFormat="1" ht="30" customHeight="1" spans="1:4">
      <c r="A237" s="493" t="s">
        <v>329</v>
      </c>
      <c r="B237" s="506">
        <f>SUM(B238:B242)</f>
        <v>0</v>
      </c>
      <c r="C237" s="506">
        <v>30</v>
      </c>
      <c r="D237" s="507" t="s">
        <v>65</v>
      </c>
    </row>
    <row r="238" s="483" customFormat="1" ht="30" customHeight="1" spans="1:4">
      <c r="A238" s="496" t="s">
        <v>323</v>
      </c>
      <c r="B238" s="497"/>
      <c r="C238" s="505"/>
      <c r="D238" s="499" t="s">
        <v>65</v>
      </c>
    </row>
    <row r="239" s="483" customFormat="1" ht="30" customHeight="1" spans="1:4">
      <c r="A239" s="496" t="s">
        <v>324</v>
      </c>
      <c r="B239" s="497"/>
      <c r="C239" s="505"/>
      <c r="D239" s="499" t="s">
        <v>65</v>
      </c>
    </row>
    <row r="240" s="483" customFormat="1" ht="30" customHeight="1" spans="1:4">
      <c r="A240" s="496" t="s">
        <v>325</v>
      </c>
      <c r="B240" s="497"/>
      <c r="C240" s="505"/>
      <c r="D240" s="499" t="s">
        <v>65</v>
      </c>
    </row>
    <row r="241" s="483" customFormat="1" ht="30" customHeight="1" spans="1:4">
      <c r="A241" s="496" t="s">
        <v>330</v>
      </c>
      <c r="B241" s="497"/>
      <c r="C241" s="505">
        <v>20</v>
      </c>
      <c r="D241" s="499" t="s">
        <v>65</v>
      </c>
    </row>
    <row r="242" s="483" customFormat="1" ht="30" customHeight="1" spans="1:4">
      <c r="A242" s="496" t="s">
        <v>331</v>
      </c>
      <c r="B242" s="497"/>
      <c r="C242" s="503">
        <v>10</v>
      </c>
      <c r="D242" s="504" t="s">
        <v>65</v>
      </c>
    </row>
    <row r="243" s="483" customFormat="1" ht="30" customHeight="1" spans="1:4">
      <c r="A243" s="493" t="s">
        <v>332</v>
      </c>
      <c r="B243" s="494">
        <f>SUM(B244:B245)</f>
        <v>9173</v>
      </c>
      <c r="C243" s="494">
        <v>10181</v>
      </c>
      <c r="D243" s="495">
        <v>0.1099</v>
      </c>
    </row>
    <row r="244" s="483" customFormat="1" ht="30" customHeight="1" spans="1:4">
      <c r="A244" s="496" t="s">
        <v>333</v>
      </c>
      <c r="B244" s="497"/>
      <c r="C244" s="505">
        <v>0</v>
      </c>
      <c r="D244" s="499" t="s">
        <v>65</v>
      </c>
    </row>
    <row r="245" s="483" customFormat="1" ht="30" customHeight="1" spans="1:4">
      <c r="A245" s="496" t="s">
        <v>334</v>
      </c>
      <c r="B245" s="497">
        <v>9173</v>
      </c>
      <c r="C245" s="503">
        <v>10181</v>
      </c>
      <c r="D245" s="504">
        <v>0.1099</v>
      </c>
    </row>
    <row r="246" s="483" customFormat="1" ht="30" customHeight="1" spans="1:4">
      <c r="A246" s="493" t="s">
        <v>335</v>
      </c>
      <c r="B246" s="494">
        <f>SUM(B247,B254,B257,B260,B266,B271,B273,B278,B284)</f>
        <v>0</v>
      </c>
      <c r="C246" s="494">
        <v>0</v>
      </c>
      <c r="D246" s="495" t="s">
        <v>65</v>
      </c>
    </row>
    <row r="247" s="483" customFormat="1" ht="30" customHeight="1" spans="1:4">
      <c r="A247" s="493" t="s">
        <v>336</v>
      </c>
      <c r="B247" s="494">
        <f>SUM(B248:B253)</f>
        <v>0</v>
      </c>
      <c r="C247" s="494">
        <v>0</v>
      </c>
      <c r="D247" s="495" t="s">
        <v>65</v>
      </c>
    </row>
    <row r="248" s="483" customFormat="1" ht="30" customHeight="1" spans="1:4">
      <c r="A248" s="509" t="s">
        <v>337</v>
      </c>
      <c r="B248" s="497"/>
      <c r="C248" s="503"/>
      <c r="D248" s="504" t="s">
        <v>65</v>
      </c>
    </row>
    <row r="249" s="483" customFormat="1" ht="30" customHeight="1" spans="1:4">
      <c r="A249" s="509" t="s">
        <v>338</v>
      </c>
      <c r="B249" s="497"/>
      <c r="C249" s="505"/>
      <c r="D249" s="504" t="s">
        <v>65</v>
      </c>
    </row>
    <row r="250" s="483" customFormat="1" ht="30" customHeight="1" spans="1:4">
      <c r="A250" s="509" t="s">
        <v>339</v>
      </c>
      <c r="B250" s="497"/>
      <c r="C250" s="505"/>
      <c r="D250" s="504" t="s">
        <v>65</v>
      </c>
    </row>
    <row r="251" s="483" customFormat="1" ht="30" customHeight="1" spans="1:4">
      <c r="A251" s="509" t="s">
        <v>340</v>
      </c>
      <c r="B251" s="497"/>
      <c r="C251" s="505"/>
      <c r="D251" s="504" t="s">
        <v>65</v>
      </c>
    </row>
    <row r="252" s="483" customFormat="1" ht="30" customHeight="1" spans="1:4">
      <c r="A252" s="509" t="s">
        <v>341</v>
      </c>
      <c r="B252" s="497"/>
      <c r="C252" s="505"/>
      <c r="D252" s="504" t="s">
        <v>65</v>
      </c>
    </row>
    <row r="253" s="483" customFormat="1" ht="30" customHeight="1" spans="1:4">
      <c r="A253" s="509" t="s">
        <v>342</v>
      </c>
      <c r="B253" s="497"/>
      <c r="C253" s="505"/>
      <c r="D253" s="504" t="s">
        <v>65</v>
      </c>
    </row>
    <row r="254" s="483" customFormat="1" ht="30" customHeight="1" spans="1:4">
      <c r="A254" s="493" t="s">
        <v>343</v>
      </c>
      <c r="B254" s="494">
        <f>SUM(B255:B256)</f>
        <v>0</v>
      </c>
      <c r="C254" s="494">
        <v>0</v>
      </c>
      <c r="D254" s="495" t="s">
        <v>65</v>
      </c>
    </row>
    <row r="255" s="483" customFormat="1" ht="30" customHeight="1" spans="1:4">
      <c r="A255" s="509" t="s">
        <v>344</v>
      </c>
      <c r="B255" s="497"/>
      <c r="C255" s="505"/>
      <c r="D255" s="504" t="s">
        <v>65</v>
      </c>
    </row>
    <row r="256" s="483" customFormat="1" ht="30" customHeight="1" spans="1:4">
      <c r="A256" s="509" t="s">
        <v>345</v>
      </c>
      <c r="B256" s="497"/>
      <c r="C256" s="505"/>
      <c r="D256" s="504" t="s">
        <v>65</v>
      </c>
    </row>
    <row r="257" s="483" customFormat="1" ht="30" customHeight="1" spans="1:4">
      <c r="A257" s="493" t="s">
        <v>346</v>
      </c>
      <c r="B257" s="494"/>
      <c r="C257" s="510"/>
      <c r="D257" s="495" t="s">
        <v>65</v>
      </c>
    </row>
    <row r="258" s="483" customFormat="1" ht="30" customHeight="1" spans="1:4">
      <c r="A258" s="509" t="s">
        <v>347</v>
      </c>
      <c r="B258" s="497"/>
      <c r="C258" s="505"/>
      <c r="D258" s="504" t="s">
        <v>65</v>
      </c>
    </row>
    <row r="259" s="483" customFormat="1" ht="30" customHeight="1" spans="1:4">
      <c r="A259" s="509" t="s">
        <v>348</v>
      </c>
      <c r="B259" s="497"/>
      <c r="C259" s="505"/>
      <c r="D259" s="499" t="s">
        <v>65</v>
      </c>
    </row>
    <row r="260" s="483" customFormat="1" ht="30" customHeight="1" spans="1:4">
      <c r="A260" s="493" t="s">
        <v>349</v>
      </c>
      <c r="B260" s="494">
        <f>SUM(B261:B265)</f>
        <v>0</v>
      </c>
      <c r="C260" s="494">
        <v>0</v>
      </c>
      <c r="D260" s="495" t="s">
        <v>65</v>
      </c>
    </row>
    <row r="261" s="483" customFormat="1" ht="30" customHeight="1" spans="1:4">
      <c r="A261" s="509" t="s">
        <v>350</v>
      </c>
      <c r="B261" s="497"/>
      <c r="C261" s="505"/>
      <c r="D261" s="499" t="s">
        <v>65</v>
      </c>
    </row>
    <row r="262" s="483" customFormat="1" ht="30" customHeight="1" spans="1:4">
      <c r="A262" s="509" t="s">
        <v>351</v>
      </c>
      <c r="B262" s="497"/>
      <c r="C262" s="505"/>
      <c r="D262" s="504" t="s">
        <v>65</v>
      </c>
    </row>
    <row r="263" s="483" customFormat="1" ht="30" customHeight="1" spans="1:4">
      <c r="A263" s="509" t="s">
        <v>352</v>
      </c>
      <c r="B263" s="497"/>
      <c r="C263" s="505"/>
      <c r="D263" s="504" t="s">
        <v>65</v>
      </c>
    </row>
    <row r="264" s="483" customFormat="1" ht="30" customHeight="1" spans="1:4">
      <c r="A264" s="509" t="s">
        <v>353</v>
      </c>
      <c r="B264" s="497"/>
      <c r="C264" s="505"/>
      <c r="D264" s="504" t="s">
        <v>65</v>
      </c>
    </row>
    <row r="265" s="483" customFormat="1" ht="30" customHeight="1" spans="1:4">
      <c r="A265" s="509" t="s">
        <v>354</v>
      </c>
      <c r="B265" s="497"/>
      <c r="C265" s="505"/>
      <c r="D265" s="504" t="s">
        <v>65</v>
      </c>
    </row>
    <row r="266" s="483" customFormat="1" ht="30" customHeight="1" spans="1:4">
      <c r="A266" s="493" t="s">
        <v>355</v>
      </c>
      <c r="B266" s="510">
        <f>SUM(B267:B270)</f>
        <v>0</v>
      </c>
      <c r="C266" s="510">
        <v>0</v>
      </c>
      <c r="D266" s="508" t="s">
        <v>65</v>
      </c>
    </row>
    <row r="267" s="483" customFormat="1" ht="30" customHeight="1" spans="1:4">
      <c r="A267" s="509" t="s">
        <v>356</v>
      </c>
      <c r="B267" s="497"/>
      <c r="C267" s="505"/>
      <c r="D267" s="504" t="s">
        <v>65</v>
      </c>
    </row>
    <row r="268" s="483" customFormat="1" ht="30" customHeight="1" spans="1:4">
      <c r="A268" s="509" t="s">
        <v>357</v>
      </c>
      <c r="B268" s="497"/>
      <c r="C268" s="505"/>
      <c r="D268" s="504" t="s">
        <v>65</v>
      </c>
    </row>
    <row r="269" s="483" customFormat="1" ht="30" customHeight="1" spans="1:4">
      <c r="A269" s="509" t="s">
        <v>358</v>
      </c>
      <c r="B269" s="497"/>
      <c r="C269" s="505"/>
      <c r="D269" s="499" t="s">
        <v>65</v>
      </c>
    </row>
    <row r="270" s="483" customFormat="1" ht="30" customHeight="1" spans="1:4">
      <c r="A270" s="509" t="s">
        <v>359</v>
      </c>
      <c r="B270" s="497"/>
      <c r="C270" s="505"/>
      <c r="D270" s="504" t="s">
        <v>65</v>
      </c>
    </row>
    <row r="271" s="483" customFormat="1" ht="30" customHeight="1" spans="1:4">
      <c r="A271" s="493" t="s">
        <v>360</v>
      </c>
      <c r="B271" s="510">
        <f>SUM(B272)</f>
        <v>0</v>
      </c>
      <c r="C271" s="510">
        <v>0</v>
      </c>
      <c r="D271" s="508" t="s">
        <v>65</v>
      </c>
    </row>
    <row r="272" s="483" customFormat="1" ht="30" customHeight="1" spans="1:4">
      <c r="A272" s="509" t="s">
        <v>361</v>
      </c>
      <c r="B272" s="497"/>
      <c r="C272" s="510"/>
      <c r="D272" s="508" t="s">
        <v>65</v>
      </c>
    </row>
    <row r="273" s="483" customFormat="1" ht="30" customHeight="1" spans="1:4">
      <c r="A273" s="493" t="s">
        <v>362</v>
      </c>
      <c r="B273" s="510">
        <f>SUM(B274:B277)</f>
        <v>0</v>
      </c>
      <c r="C273" s="510">
        <v>0</v>
      </c>
      <c r="D273" s="508" t="s">
        <v>65</v>
      </c>
    </row>
    <row r="274" s="483" customFormat="1" ht="30" customHeight="1" spans="1:4">
      <c r="A274" s="509" t="s">
        <v>363</v>
      </c>
      <c r="B274" s="497"/>
      <c r="C274" s="494"/>
      <c r="D274" s="495" t="s">
        <v>65</v>
      </c>
    </row>
    <row r="275" s="483" customFormat="1" ht="30" customHeight="1" spans="1:4">
      <c r="A275" s="509" t="s">
        <v>364</v>
      </c>
      <c r="B275" s="497"/>
      <c r="C275" s="494"/>
      <c r="D275" s="499" t="s">
        <v>65</v>
      </c>
    </row>
    <row r="276" s="483" customFormat="1" ht="30" customHeight="1" spans="1:4">
      <c r="A276" s="509" t="s">
        <v>365</v>
      </c>
      <c r="B276" s="497"/>
      <c r="C276" s="505"/>
      <c r="D276" s="499" t="s">
        <v>65</v>
      </c>
    </row>
    <row r="277" s="483" customFormat="1" ht="30" customHeight="1" spans="1:4">
      <c r="A277" s="509" t="s">
        <v>366</v>
      </c>
      <c r="B277" s="497"/>
      <c r="C277" s="505"/>
      <c r="D277" s="499" t="s">
        <v>65</v>
      </c>
    </row>
    <row r="278" s="483" customFormat="1" ht="30" customHeight="1" spans="1:4">
      <c r="A278" s="493" t="s">
        <v>367</v>
      </c>
      <c r="B278" s="510">
        <f>SUM(B279:B283)</f>
        <v>0</v>
      </c>
      <c r="C278" s="510">
        <v>0</v>
      </c>
      <c r="D278" s="508" t="s">
        <v>65</v>
      </c>
    </row>
    <row r="279" s="483" customFormat="1" ht="30" customHeight="1" spans="1:4">
      <c r="A279" s="509" t="s">
        <v>337</v>
      </c>
      <c r="B279" s="497"/>
      <c r="C279" s="494"/>
      <c r="D279" s="495" t="s">
        <v>65</v>
      </c>
    </row>
    <row r="280" s="483" customFormat="1" ht="30" customHeight="1" spans="1:4">
      <c r="A280" s="509" t="s">
        <v>338</v>
      </c>
      <c r="B280" s="497"/>
      <c r="C280" s="505"/>
      <c r="D280" s="499" t="s">
        <v>65</v>
      </c>
    </row>
    <row r="281" s="483" customFormat="1" ht="30" customHeight="1" spans="1:4">
      <c r="A281" s="509" t="s">
        <v>339</v>
      </c>
      <c r="B281" s="497"/>
      <c r="C281" s="494"/>
      <c r="D281" s="495" t="s">
        <v>65</v>
      </c>
    </row>
    <row r="282" s="483" customFormat="1" ht="30" customHeight="1" spans="1:4">
      <c r="A282" s="509" t="s">
        <v>341</v>
      </c>
      <c r="B282" s="497"/>
      <c r="C282" s="505"/>
      <c r="D282" s="499" t="s">
        <v>65</v>
      </c>
    </row>
    <row r="283" s="483" customFormat="1" ht="30" customHeight="1" spans="1:4">
      <c r="A283" s="509" t="s">
        <v>368</v>
      </c>
      <c r="B283" s="497"/>
      <c r="C283" s="494"/>
      <c r="D283" s="495" t="s">
        <v>65</v>
      </c>
    </row>
    <row r="284" s="483" customFormat="1" ht="30" customHeight="1" spans="1:4">
      <c r="A284" s="493" t="s">
        <v>369</v>
      </c>
      <c r="B284" s="510">
        <f>SUM(B285)</f>
        <v>0</v>
      </c>
      <c r="C284" s="510">
        <v>0</v>
      </c>
      <c r="D284" s="508" t="s">
        <v>65</v>
      </c>
    </row>
    <row r="285" s="483" customFormat="1" ht="30" customHeight="1" spans="1:4">
      <c r="A285" s="509" t="s">
        <v>370</v>
      </c>
      <c r="B285" s="497"/>
      <c r="C285" s="505"/>
      <c r="D285" s="499" t="s">
        <v>65</v>
      </c>
    </row>
    <row r="286" s="483" customFormat="1" ht="30" customHeight="1" spans="1:4">
      <c r="A286" s="493" t="s">
        <v>371</v>
      </c>
      <c r="B286" s="494">
        <f>SUM(B287,B291,B293,B295,B303)</f>
        <v>0</v>
      </c>
      <c r="C286" s="494">
        <v>0</v>
      </c>
      <c r="D286" s="495" t="s">
        <v>65</v>
      </c>
    </row>
    <row r="287" s="483" customFormat="1" ht="30" customHeight="1" spans="1:4">
      <c r="A287" s="496" t="s">
        <v>372</v>
      </c>
      <c r="B287" s="494">
        <f>SUM(B288:B290)</f>
        <v>0</v>
      </c>
      <c r="C287" s="494">
        <v>0</v>
      </c>
      <c r="D287" s="495" t="s">
        <v>65</v>
      </c>
    </row>
    <row r="288" s="483" customFormat="1" ht="30" customHeight="1" spans="1:4">
      <c r="A288" s="509" t="s">
        <v>373</v>
      </c>
      <c r="B288" s="497"/>
      <c r="C288" s="498"/>
      <c r="D288" s="499" t="s">
        <v>65</v>
      </c>
    </row>
    <row r="289" s="483" customFormat="1" ht="30" customHeight="1" spans="1:4">
      <c r="A289" s="509" t="s">
        <v>374</v>
      </c>
      <c r="B289" s="497"/>
      <c r="C289" s="498"/>
      <c r="D289" s="504" t="s">
        <v>65</v>
      </c>
    </row>
    <row r="290" s="483" customFormat="1" ht="30" customHeight="1" spans="1:4">
      <c r="A290" s="509" t="s">
        <v>375</v>
      </c>
      <c r="B290" s="497"/>
      <c r="C290" s="498"/>
      <c r="D290" s="504" t="s">
        <v>65</v>
      </c>
    </row>
    <row r="291" s="483" customFormat="1" ht="30" customHeight="1" spans="1:4">
      <c r="A291" s="493" t="s">
        <v>376</v>
      </c>
      <c r="B291" s="494">
        <f>SUM(B292)</f>
        <v>0</v>
      </c>
      <c r="C291" s="494">
        <v>0</v>
      </c>
      <c r="D291" s="495" t="s">
        <v>65</v>
      </c>
    </row>
    <row r="292" s="483" customFormat="1" ht="30" customHeight="1" spans="1:4">
      <c r="A292" s="509" t="s">
        <v>377</v>
      </c>
      <c r="B292" s="497"/>
      <c r="C292" s="505"/>
      <c r="D292" s="504" t="s">
        <v>65</v>
      </c>
    </row>
    <row r="293" s="483" customFormat="1" ht="30" customHeight="1" spans="1:4">
      <c r="A293" s="493" t="s">
        <v>378</v>
      </c>
      <c r="B293" s="494">
        <f>SUM(B294)</f>
        <v>0</v>
      </c>
      <c r="C293" s="494">
        <v>0</v>
      </c>
      <c r="D293" s="495" t="s">
        <v>65</v>
      </c>
    </row>
    <row r="294" s="483" customFormat="1" ht="30" customHeight="1" spans="1:4">
      <c r="A294" s="509" t="s">
        <v>379</v>
      </c>
      <c r="B294" s="497"/>
      <c r="C294" s="494"/>
      <c r="D294" s="495" t="s">
        <v>65</v>
      </c>
    </row>
    <row r="295" s="483" customFormat="1" ht="30" customHeight="1" spans="1:4">
      <c r="A295" s="493" t="s">
        <v>380</v>
      </c>
      <c r="B295" s="494">
        <f>SUM(B296:B302)</f>
        <v>0</v>
      </c>
      <c r="C295" s="494">
        <v>0</v>
      </c>
      <c r="D295" s="495" t="s">
        <v>65</v>
      </c>
    </row>
    <row r="296" s="483" customFormat="1" ht="30" customHeight="1" spans="1:4">
      <c r="A296" s="496" t="s">
        <v>381</v>
      </c>
      <c r="B296" s="497"/>
      <c r="C296" s="503"/>
      <c r="D296" s="504" t="s">
        <v>65</v>
      </c>
    </row>
    <row r="297" s="483" customFormat="1" ht="30" customHeight="1" spans="1:4">
      <c r="A297" s="496" t="s">
        <v>382</v>
      </c>
      <c r="B297" s="497"/>
      <c r="C297" s="494"/>
      <c r="D297" s="495" t="s">
        <v>65</v>
      </c>
    </row>
    <row r="298" s="483" customFormat="1" ht="30" customHeight="1" spans="1:4">
      <c r="A298" s="496" t="s">
        <v>383</v>
      </c>
      <c r="B298" s="497"/>
      <c r="C298" s="498"/>
      <c r="D298" s="499" t="s">
        <v>65</v>
      </c>
    </row>
    <row r="299" s="483" customFormat="1" ht="30" customHeight="1" spans="1:4">
      <c r="A299" s="496" t="s">
        <v>384</v>
      </c>
      <c r="B299" s="497"/>
      <c r="C299" s="498"/>
      <c r="D299" s="499" t="s">
        <v>65</v>
      </c>
    </row>
    <row r="300" s="483" customFormat="1" ht="30" customHeight="1" spans="1:4">
      <c r="A300" s="496" t="s">
        <v>385</v>
      </c>
      <c r="B300" s="497"/>
      <c r="C300" s="498"/>
      <c r="D300" s="499" t="s">
        <v>65</v>
      </c>
    </row>
    <row r="301" s="483" customFormat="1" ht="30" customHeight="1" spans="1:4">
      <c r="A301" s="496" t="s">
        <v>386</v>
      </c>
      <c r="B301" s="497"/>
      <c r="C301" s="498"/>
      <c r="D301" s="499" t="s">
        <v>65</v>
      </c>
    </row>
    <row r="302" s="483" customFormat="1" ht="30" customHeight="1" spans="1:4">
      <c r="A302" s="496" t="s">
        <v>387</v>
      </c>
      <c r="B302" s="497"/>
      <c r="C302" s="498"/>
      <c r="D302" s="499" t="s">
        <v>65</v>
      </c>
    </row>
    <row r="303" s="483" customFormat="1" ht="30" customHeight="1" spans="1:4">
      <c r="A303" s="493" t="s">
        <v>388</v>
      </c>
      <c r="B303" s="510">
        <f>SUM(B304)</f>
        <v>0</v>
      </c>
      <c r="C303" s="510">
        <v>0</v>
      </c>
      <c r="D303" s="508" t="s">
        <v>65</v>
      </c>
    </row>
    <row r="304" s="483" customFormat="1" ht="30" customHeight="1" spans="1:4">
      <c r="A304" s="509" t="s">
        <v>389</v>
      </c>
      <c r="B304" s="497"/>
      <c r="C304" s="498"/>
      <c r="D304" s="499" t="s">
        <v>65</v>
      </c>
    </row>
    <row r="305" s="483" customFormat="1" ht="30" customHeight="1" spans="1:4">
      <c r="A305" s="493" t="s">
        <v>390</v>
      </c>
      <c r="B305" s="494">
        <f>B306+B309+B320+B327+B335+B344+B358+B368+B378+B386+B392</f>
        <v>18468</v>
      </c>
      <c r="C305" s="494">
        <v>14037</v>
      </c>
      <c r="D305" s="495">
        <v>-0.2399</v>
      </c>
    </row>
    <row r="306" s="483" customFormat="1" ht="30" customHeight="1" spans="1:4">
      <c r="A306" s="493" t="s">
        <v>391</v>
      </c>
      <c r="B306" s="494">
        <f>SUM(B307:B308)</f>
        <v>210</v>
      </c>
      <c r="C306" s="494">
        <v>232</v>
      </c>
      <c r="D306" s="495">
        <v>0.1048</v>
      </c>
    </row>
    <row r="307" s="483" customFormat="1" ht="30" customHeight="1" spans="1:4">
      <c r="A307" s="496" t="s">
        <v>392</v>
      </c>
      <c r="B307" s="497">
        <v>190</v>
      </c>
      <c r="C307" s="498">
        <v>190</v>
      </c>
      <c r="D307" s="499">
        <v>0</v>
      </c>
    </row>
    <row r="308" s="483" customFormat="1" ht="30" customHeight="1" spans="1:4">
      <c r="A308" s="496" t="s">
        <v>393</v>
      </c>
      <c r="B308" s="497">
        <v>20</v>
      </c>
      <c r="C308" s="503">
        <v>42</v>
      </c>
      <c r="D308" s="504">
        <v>1.1</v>
      </c>
    </row>
    <row r="309" s="483" customFormat="1" ht="30" customHeight="1" spans="1:4">
      <c r="A309" s="493" t="s">
        <v>394</v>
      </c>
      <c r="B309" s="494">
        <f>SUM(B310:B319)</f>
        <v>11912</v>
      </c>
      <c r="C309" s="494">
        <v>10206</v>
      </c>
      <c r="D309" s="495">
        <v>-0.1432</v>
      </c>
    </row>
    <row r="310" s="483" customFormat="1" ht="30" customHeight="1" spans="1:4">
      <c r="A310" s="496" t="s">
        <v>198</v>
      </c>
      <c r="B310" s="497">
        <v>9681</v>
      </c>
      <c r="C310" s="505">
        <v>9008</v>
      </c>
      <c r="D310" s="504">
        <v>-0.0695</v>
      </c>
    </row>
    <row r="311" s="483" customFormat="1" ht="30" customHeight="1" spans="1:4">
      <c r="A311" s="496" t="s">
        <v>199</v>
      </c>
      <c r="B311" s="497"/>
      <c r="C311" s="505"/>
      <c r="D311" s="499" t="s">
        <v>65</v>
      </c>
    </row>
    <row r="312" s="483" customFormat="1" ht="30" customHeight="1" spans="1:4">
      <c r="A312" s="496" t="s">
        <v>200</v>
      </c>
      <c r="B312" s="497"/>
      <c r="C312" s="505"/>
      <c r="D312" s="495" t="s">
        <v>65</v>
      </c>
    </row>
    <row r="313" s="483" customFormat="1" ht="30" customHeight="1" spans="1:4">
      <c r="A313" s="496" t="s">
        <v>239</v>
      </c>
      <c r="B313" s="497">
        <v>306</v>
      </c>
      <c r="C313" s="505">
        <v>422</v>
      </c>
      <c r="D313" s="504">
        <v>0.3791</v>
      </c>
    </row>
    <row r="314" s="483" customFormat="1" ht="30" customHeight="1" spans="1:4">
      <c r="A314" s="496" t="s">
        <v>395</v>
      </c>
      <c r="B314" s="497">
        <v>224</v>
      </c>
      <c r="C314" s="505">
        <v>167</v>
      </c>
      <c r="D314" s="499">
        <v>-0.2545</v>
      </c>
    </row>
    <row r="315" s="483" customFormat="1" ht="30" customHeight="1" spans="1:4">
      <c r="A315" s="496" t="s">
        <v>396</v>
      </c>
      <c r="B315" s="497"/>
      <c r="C315" s="494"/>
      <c r="D315" s="495" t="s">
        <v>65</v>
      </c>
    </row>
    <row r="316" s="483" customFormat="1" ht="30" customHeight="1" spans="1:4">
      <c r="A316" s="496" t="s">
        <v>397</v>
      </c>
      <c r="B316" s="497"/>
      <c r="C316" s="498"/>
      <c r="D316" s="499" t="s">
        <v>65</v>
      </c>
    </row>
    <row r="317" s="483" customFormat="1" ht="30" customHeight="1" spans="1:4">
      <c r="A317" s="496" t="s">
        <v>398</v>
      </c>
      <c r="B317" s="497"/>
      <c r="C317" s="498"/>
      <c r="D317" s="499" t="s">
        <v>65</v>
      </c>
    </row>
    <row r="318" s="483" customFormat="1" ht="30" customHeight="1" spans="1:4">
      <c r="A318" s="496" t="s">
        <v>207</v>
      </c>
      <c r="B318" s="497"/>
      <c r="C318" s="505"/>
      <c r="D318" s="499" t="s">
        <v>65</v>
      </c>
    </row>
    <row r="319" s="483" customFormat="1" ht="30" customHeight="1" spans="1:4">
      <c r="A319" s="496" t="s">
        <v>399</v>
      </c>
      <c r="B319" s="497">
        <v>1701</v>
      </c>
      <c r="C319" s="505">
        <v>609</v>
      </c>
      <c r="D319" s="499">
        <v>-0.642</v>
      </c>
    </row>
    <row r="320" s="483" customFormat="1" ht="30" customHeight="1" spans="1:4">
      <c r="A320" s="493" t="s">
        <v>400</v>
      </c>
      <c r="B320" s="494">
        <f>SUM(B321:B326)</f>
        <v>0</v>
      </c>
      <c r="C320" s="494">
        <v>0</v>
      </c>
      <c r="D320" s="495" t="s">
        <v>65</v>
      </c>
    </row>
    <row r="321" s="483" customFormat="1" ht="30" customHeight="1" spans="1:4">
      <c r="A321" s="496" t="s">
        <v>198</v>
      </c>
      <c r="B321" s="497"/>
      <c r="C321" s="505"/>
      <c r="D321" s="499" t="s">
        <v>65</v>
      </c>
    </row>
    <row r="322" s="483" customFormat="1" ht="30" customHeight="1" spans="1:4">
      <c r="A322" s="496" t="s">
        <v>199</v>
      </c>
      <c r="B322" s="497"/>
      <c r="C322" s="505"/>
      <c r="D322" s="495" t="s">
        <v>65</v>
      </c>
    </row>
    <row r="323" s="483" customFormat="1" ht="30" customHeight="1" spans="1:4">
      <c r="A323" s="496" t="s">
        <v>200</v>
      </c>
      <c r="B323" s="497"/>
      <c r="C323" s="494"/>
      <c r="D323" s="495" t="s">
        <v>65</v>
      </c>
    </row>
    <row r="324" s="483" customFormat="1" ht="30" customHeight="1" spans="1:4">
      <c r="A324" s="496" t="s">
        <v>401</v>
      </c>
      <c r="B324" s="497"/>
      <c r="C324" s="498"/>
      <c r="D324" s="499" t="s">
        <v>65</v>
      </c>
    </row>
    <row r="325" s="483" customFormat="1" ht="30" customHeight="1" spans="1:4">
      <c r="A325" s="496" t="s">
        <v>207</v>
      </c>
      <c r="B325" s="497"/>
      <c r="C325" s="505"/>
      <c r="D325" s="499" t="s">
        <v>65</v>
      </c>
    </row>
    <row r="326" s="483" customFormat="1" ht="30" customHeight="1" spans="1:4">
      <c r="A326" s="496" t="s">
        <v>402</v>
      </c>
      <c r="B326" s="497"/>
      <c r="C326" s="505"/>
      <c r="D326" s="499" t="s">
        <v>65</v>
      </c>
    </row>
    <row r="327" s="483" customFormat="1" ht="30" customHeight="1" spans="1:4">
      <c r="A327" s="493" t="s">
        <v>403</v>
      </c>
      <c r="B327" s="494">
        <f>SUM(B328:B334)</f>
        <v>49</v>
      </c>
      <c r="C327" s="494">
        <v>49</v>
      </c>
      <c r="D327" s="495">
        <v>0</v>
      </c>
    </row>
    <row r="328" s="483" customFormat="1" ht="30" customHeight="1" spans="1:4">
      <c r="A328" s="496" t="s">
        <v>198</v>
      </c>
      <c r="B328" s="497">
        <v>49</v>
      </c>
      <c r="C328" s="505">
        <v>49</v>
      </c>
      <c r="D328" s="499">
        <v>0</v>
      </c>
    </row>
    <row r="329" s="483" customFormat="1" ht="30" customHeight="1" spans="1:4">
      <c r="A329" s="496" t="s">
        <v>199</v>
      </c>
      <c r="B329" s="497"/>
      <c r="C329" s="505"/>
      <c r="D329" s="495" t="s">
        <v>65</v>
      </c>
    </row>
    <row r="330" s="483" customFormat="1" ht="30" customHeight="1" spans="1:4">
      <c r="A330" s="496" t="s">
        <v>200</v>
      </c>
      <c r="B330" s="497"/>
      <c r="C330" s="505"/>
      <c r="D330" s="495" t="s">
        <v>65</v>
      </c>
    </row>
    <row r="331" s="483" customFormat="1" ht="30" customHeight="1" spans="1:4">
      <c r="A331" s="496" t="s">
        <v>404</v>
      </c>
      <c r="B331" s="497"/>
      <c r="C331" s="505"/>
      <c r="D331" s="499" t="s">
        <v>65</v>
      </c>
    </row>
    <row r="332" s="483" customFormat="1" ht="30" customHeight="1" spans="1:4">
      <c r="A332" s="496" t="s">
        <v>405</v>
      </c>
      <c r="B332" s="497"/>
      <c r="C332" s="494"/>
      <c r="D332" s="495" t="s">
        <v>65</v>
      </c>
    </row>
    <row r="333" s="483" customFormat="1" ht="30" customHeight="1" spans="1:4">
      <c r="A333" s="496" t="s">
        <v>207</v>
      </c>
      <c r="B333" s="497"/>
      <c r="C333" s="498"/>
      <c r="D333" s="499" t="s">
        <v>65</v>
      </c>
    </row>
    <row r="334" s="483" customFormat="1" ht="30" customHeight="1" spans="1:4">
      <c r="A334" s="496" t="s">
        <v>406</v>
      </c>
      <c r="B334" s="497"/>
      <c r="C334" s="498"/>
      <c r="D334" s="499" t="s">
        <v>65</v>
      </c>
    </row>
    <row r="335" s="483" customFormat="1" ht="30" customHeight="1" spans="1:4">
      <c r="A335" s="493" t="s">
        <v>407</v>
      </c>
      <c r="B335" s="494">
        <f>SUM(B336:B343)</f>
        <v>579</v>
      </c>
      <c r="C335" s="494">
        <v>70</v>
      </c>
      <c r="D335" s="495">
        <v>-0.8791</v>
      </c>
    </row>
    <row r="336" s="483" customFormat="1" ht="30" customHeight="1" spans="1:4">
      <c r="A336" s="496" t="s">
        <v>198</v>
      </c>
      <c r="B336" s="497">
        <v>72</v>
      </c>
      <c r="C336" s="498">
        <v>70</v>
      </c>
      <c r="D336" s="499">
        <v>-0.0278</v>
      </c>
    </row>
    <row r="337" s="483" customFormat="1" ht="30" customHeight="1" spans="1:4">
      <c r="A337" s="496" t="s">
        <v>199</v>
      </c>
      <c r="B337" s="497"/>
      <c r="C337" s="498"/>
      <c r="D337" s="504" t="s">
        <v>65</v>
      </c>
    </row>
    <row r="338" s="483" customFormat="1" ht="30" customHeight="1" spans="1:4">
      <c r="A338" s="496" t="s">
        <v>200</v>
      </c>
      <c r="B338" s="497"/>
      <c r="C338" s="498"/>
      <c r="D338" s="504" t="s">
        <v>65</v>
      </c>
    </row>
    <row r="339" s="483" customFormat="1" ht="30" customHeight="1" spans="1:4">
      <c r="A339" s="496" t="s">
        <v>408</v>
      </c>
      <c r="B339" s="497"/>
      <c r="C339" s="498"/>
      <c r="D339" s="499" t="s">
        <v>65</v>
      </c>
    </row>
    <row r="340" s="483" customFormat="1" ht="30" customHeight="1" spans="1:4">
      <c r="A340" s="496" t="s">
        <v>409</v>
      </c>
      <c r="B340" s="497"/>
      <c r="C340" s="498"/>
      <c r="D340" s="499" t="s">
        <v>65</v>
      </c>
    </row>
    <row r="341" s="483" customFormat="1" ht="30" customHeight="1" spans="1:4">
      <c r="A341" s="496" t="s">
        <v>410</v>
      </c>
      <c r="B341" s="497"/>
      <c r="C341" s="498"/>
      <c r="D341" s="499" t="s">
        <v>65</v>
      </c>
    </row>
    <row r="342" s="483" customFormat="1" ht="30" customHeight="1" spans="1:4">
      <c r="A342" s="496" t="s">
        <v>207</v>
      </c>
      <c r="B342" s="497"/>
      <c r="C342" s="498"/>
      <c r="D342" s="499" t="s">
        <v>65</v>
      </c>
    </row>
    <row r="343" s="483" customFormat="1" ht="30" customHeight="1" spans="1:4">
      <c r="A343" s="496" t="s">
        <v>411</v>
      </c>
      <c r="B343" s="497">
        <v>507</v>
      </c>
      <c r="C343" s="498"/>
      <c r="D343" s="499" t="s">
        <v>65</v>
      </c>
    </row>
    <row r="344" s="483" customFormat="1" ht="30" customHeight="1" spans="1:4">
      <c r="A344" s="493" t="s">
        <v>412</v>
      </c>
      <c r="B344" s="494">
        <f>SUM(B345:B357)</f>
        <v>708</v>
      </c>
      <c r="C344" s="494">
        <v>666</v>
      </c>
      <c r="D344" s="495">
        <v>-0.0593</v>
      </c>
    </row>
    <row r="345" s="483" customFormat="1" ht="30" customHeight="1" spans="1:4">
      <c r="A345" s="496" t="s">
        <v>198</v>
      </c>
      <c r="B345" s="497">
        <v>524</v>
      </c>
      <c r="C345" s="498">
        <v>378</v>
      </c>
      <c r="D345" s="499">
        <v>-0.2786</v>
      </c>
    </row>
    <row r="346" s="483" customFormat="1" ht="30" customHeight="1" spans="1:4">
      <c r="A346" s="496" t="s">
        <v>199</v>
      </c>
      <c r="B346" s="497"/>
      <c r="C346" s="494"/>
      <c r="D346" s="495" t="s">
        <v>65</v>
      </c>
    </row>
    <row r="347" s="483" customFormat="1" ht="30" customHeight="1" spans="1:4">
      <c r="A347" s="496" t="s">
        <v>200</v>
      </c>
      <c r="B347" s="497"/>
      <c r="C347" s="505"/>
      <c r="D347" s="495" t="s">
        <v>65</v>
      </c>
    </row>
    <row r="348" s="483" customFormat="1" ht="30" customHeight="1" spans="1:4">
      <c r="A348" s="496" t="s">
        <v>413</v>
      </c>
      <c r="B348" s="497"/>
      <c r="C348" s="505">
        <v>102</v>
      </c>
      <c r="D348" s="499" t="s">
        <v>65</v>
      </c>
    </row>
    <row r="349" s="483" customFormat="1" ht="30" customHeight="1" spans="1:4">
      <c r="A349" s="496" t="s">
        <v>414</v>
      </c>
      <c r="B349" s="497">
        <v>29</v>
      </c>
      <c r="C349" s="505">
        <v>29</v>
      </c>
      <c r="D349" s="499">
        <v>0</v>
      </c>
    </row>
    <row r="350" s="483" customFormat="1" ht="30" customHeight="1" spans="1:4">
      <c r="A350" s="496" t="s">
        <v>415</v>
      </c>
      <c r="B350" s="497">
        <v>30</v>
      </c>
      <c r="C350" s="505">
        <v>30</v>
      </c>
      <c r="D350" s="499">
        <v>0</v>
      </c>
    </row>
    <row r="351" s="483" customFormat="1" ht="30" customHeight="1" spans="1:4">
      <c r="A351" s="496" t="s">
        <v>416</v>
      </c>
      <c r="B351" s="497">
        <v>15</v>
      </c>
      <c r="C351" s="505">
        <v>15</v>
      </c>
      <c r="D351" s="499">
        <v>0</v>
      </c>
    </row>
    <row r="352" s="483" customFormat="1" ht="30" customHeight="1" spans="1:4">
      <c r="A352" s="496" t="s">
        <v>417</v>
      </c>
      <c r="B352" s="497"/>
      <c r="C352" s="505"/>
      <c r="D352" s="499" t="s">
        <v>65</v>
      </c>
    </row>
    <row r="353" s="483" customFormat="1" ht="30" customHeight="1" spans="1:4">
      <c r="A353" s="509" t="s">
        <v>418</v>
      </c>
      <c r="B353" s="497">
        <v>22</v>
      </c>
      <c r="C353" s="505">
        <v>35</v>
      </c>
      <c r="D353" s="499">
        <v>0.5909</v>
      </c>
    </row>
    <row r="354" s="483" customFormat="1" ht="30" customHeight="1" spans="1:4">
      <c r="A354" s="509" t="s">
        <v>419</v>
      </c>
      <c r="B354" s="497">
        <v>23</v>
      </c>
      <c r="C354" s="505">
        <v>23</v>
      </c>
      <c r="D354" s="499">
        <v>0</v>
      </c>
    </row>
    <row r="355" s="483" customFormat="1" ht="30" customHeight="1" spans="1:4">
      <c r="A355" s="509" t="s">
        <v>420</v>
      </c>
      <c r="B355" s="497"/>
      <c r="C355" s="505"/>
      <c r="D355" s="499" t="s">
        <v>65</v>
      </c>
    </row>
    <row r="356" s="483" customFormat="1" ht="30" customHeight="1" spans="1:4">
      <c r="A356" s="496" t="s">
        <v>207</v>
      </c>
      <c r="B356" s="497"/>
      <c r="C356" s="494"/>
      <c r="D356" s="495" t="s">
        <v>65</v>
      </c>
    </row>
    <row r="357" s="483" customFormat="1" ht="30" customHeight="1" spans="1:4">
      <c r="A357" s="496" t="s">
        <v>421</v>
      </c>
      <c r="B357" s="497">
        <v>65</v>
      </c>
      <c r="C357" s="505">
        <v>54</v>
      </c>
      <c r="D357" s="499">
        <v>-0.1692</v>
      </c>
    </row>
    <row r="358" s="483" customFormat="1" ht="30" customHeight="1" spans="1:4">
      <c r="A358" s="493" t="s">
        <v>422</v>
      </c>
      <c r="B358" s="494">
        <f>SUM(B359:B367)</f>
        <v>0</v>
      </c>
      <c r="C358" s="494">
        <v>0</v>
      </c>
      <c r="D358" s="495" t="s">
        <v>65</v>
      </c>
    </row>
    <row r="359" s="483" customFormat="1" ht="30" customHeight="1" spans="1:4">
      <c r="A359" s="496" t="s">
        <v>198</v>
      </c>
      <c r="B359" s="497"/>
      <c r="C359" s="505"/>
      <c r="D359" s="499" t="s">
        <v>65</v>
      </c>
    </row>
    <row r="360" s="483" customFormat="1" ht="30" customHeight="1" spans="1:4">
      <c r="A360" s="496" t="s">
        <v>199</v>
      </c>
      <c r="B360" s="497"/>
      <c r="C360" s="505"/>
      <c r="D360" s="499" t="s">
        <v>65</v>
      </c>
    </row>
    <row r="361" s="483" customFormat="1" ht="30" customHeight="1" spans="1:4">
      <c r="A361" s="496" t="s">
        <v>200</v>
      </c>
      <c r="B361" s="497"/>
      <c r="C361" s="505"/>
      <c r="D361" s="499" t="s">
        <v>65</v>
      </c>
    </row>
    <row r="362" s="483" customFormat="1" ht="30" customHeight="1" spans="1:4">
      <c r="A362" s="496" t="s">
        <v>423</v>
      </c>
      <c r="B362" s="497"/>
      <c r="C362" s="505"/>
      <c r="D362" s="499" t="s">
        <v>65</v>
      </c>
    </row>
    <row r="363" s="483" customFormat="1" ht="30" customHeight="1" spans="1:4">
      <c r="A363" s="496" t="s">
        <v>424</v>
      </c>
      <c r="B363" s="497"/>
      <c r="C363" s="505"/>
      <c r="D363" s="495" t="s">
        <v>65</v>
      </c>
    </row>
    <row r="364" s="483" customFormat="1" ht="30" customHeight="1" spans="1:4">
      <c r="A364" s="496" t="s">
        <v>425</v>
      </c>
      <c r="B364" s="497"/>
      <c r="C364" s="505"/>
      <c r="D364" s="499" t="s">
        <v>65</v>
      </c>
    </row>
    <row r="365" s="483" customFormat="1" ht="30" customHeight="1" spans="1:4">
      <c r="A365" s="496" t="s">
        <v>239</v>
      </c>
      <c r="B365" s="497"/>
      <c r="C365" s="505"/>
      <c r="D365" s="499" t="s">
        <v>65</v>
      </c>
    </row>
    <row r="366" s="483" customFormat="1" ht="30" customHeight="1" spans="1:4">
      <c r="A366" s="496" t="s">
        <v>207</v>
      </c>
      <c r="B366" s="497"/>
      <c r="C366" s="494"/>
      <c r="D366" s="495" t="s">
        <v>65</v>
      </c>
    </row>
    <row r="367" s="483" customFormat="1" ht="30" customHeight="1" spans="1:4">
      <c r="A367" s="496" t="s">
        <v>426</v>
      </c>
      <c r="B367" s="497"/>
      <c r="C367" s="498"/>
      <c r="D367" s="499" t="s">
        <v>65</v>
      </c>
    </row>
    <row r="368" s="483" customFormat="1" ht="30" customHeight="1" spans="1:4">
      <c r="A368" s="493" t="s">
        <v>427</v>
      </c>
      <c r="B368" s="494">
        <f>SUM(B369:B377)</f>
        <v>0</v>
      </c>
      <c r="C368" s="494">
        <v>0</v>
      </c>
      <c r="D368" s="495" t="s">
        <v>65</v>
      </c>
    </row>
    <row r="369" s="483" customFormat="1" ht="30" customHeight="1" spans="1:4">
      <c r="A369" s="496" t="s">
        <v>198</v>
      </c>
      <c r="B369" s="497"/>
      <c r="C369" s="505"/>
      <c r="D369" s="499" t="s">
        <v>65</v>
      </c>
    </row>
    <row r="370" s="483" customFormat="1" ht="30" customHeight="1" spans="1:4">
      <c r="A370" s="496" t="s">
        <v>199</v>
      </c>
      <c r="B370" s="497"/>
      <c r="C370" s="505"/>
      <c r="D370" s="499" t="s">
        <v>65</v>
      </c>
    </row>
    <row r="371" s="483" customFormat="1" ht="30" customHeight="1" spans="1:4">
      <c r="A371" s="496" t="s">
        <v>200</v>
      </c>
      <c r="B371" s="497"/>
      <c r="C371" s="505"/>
      <c r="D371" s="499" t="s">
        <v>65</v>
      </c>
    </row>
    <row r="372" s="483" customFormat="1" ht="30" customHeight="1" spans="1:4">
      <c r="A372" s="496" t="s">
        <v>428</v>
      </c>
      <c r="B372" s="497"/>
      <c r="C372" s="505"/>
      <c r="D372" s="495" t="s">
        <v>65</v>
      </c>
    </row>
    <row r="373" s="483" customFormat="1" ht="30" customHeight="1" spans="1:4">
      <c r="A373" s="496" t="s">
        <v>429</v>
      </c>
      <c r="B373" s="497"/>
      <c r="C373" s="505"/>
      <c r="D373" s="495" t="s">
        <v>65</v>
      </c>
    </row>
    <row r="374" s="483" customFormat="1" ht="30" customHeight="1" spans="1:4">
      <c r="A374" s="496" t="s">
        <v>430</v>
      </c>
      <c r="B374" s="497"/>
      <c r="C374" s="503"/>
      <c r="D374" s="504" t="s">
        <v>65</v>
      </c>
    </row>
    <row r="375" s="483" customFormat="1" ht="30" customHeight="1" spans="1:4">
      <c r="A375" s="496" t="s">
        <v>239</v>
      </c>
      <c r="B375" s="497"/>
      <c r="C375" s="505"/>
      <c r="D375" s="499" t="s">
        <v>65</v>
      </c>
    </row>
    <row r="376" s="483" customFormat="1" ht="30" customHeight="1" spans="1:4">
      <c r="A376" s="496" t="s">
        <v>207</v>
      </c>
      <c r="B376" s="497"/>
      <c r="C376" s="505"/>
      <c r="D376" s="499" t="s">
        <v>65</v>
      </c>
    </row>
    <row r="377" s="483" customFormat="1" ht="30" customHeight="1" spans="1:4">
      <c r="A377" s="496" t="s">
        <v>431</v>
      </c>
      <c r="B377" s="497"/>
      <c r="C377" s="505"/>
      <c r="D377" s="499" t="s">
        <v>65</v>
      </c>
    </row>
    <row r="378" s="483" customFormat="1" ht="30" customHeight="1" spans="1:4">
      <c r="A378" s="493" t="s">
        <v>432</v>
      </c>
      <c r="B378" s="494">
        <f>SUM(B379:B385)</f>
        <v>9</v>
      </c>
      <c r="C378" s="494">
        <v>9</v>
      </c>
      <c r="D378" s="495">
        <v>0</v>
      </c>
    </row>
    <row r="379" s="483" customFormat="1" ht="30" customHeight="1" spans="1:4">
      <c r="A379" s="496" t="s">
        <v>198</v>
      </c>
      <c r="B379" s="497"/>
      <c r="C379" s="505"/>
      <c r="D379" s="499" t="s">
        <v>65</v>
      </c>
    </row>
    <row r="380" s="483" customFormat="1" ht="30" customHeight="1" spans="1:4">
      <c r="A380" s="496" t="s">
        <v>199</v>
      </c>
      <c r="B380" s="497">
        <v>9</v>
      </c>
      <c r="C380" s="505">
        <v>9</v>
      </c>
      <c r="D380" s="499">
        <v>0</v>
      </c>
    </row>
    <row r="381" s="483" customFormat="1" ht="30" customHeight="1" spans="1:4">
      <c r="A381" s="496" t="s">
        <v>200</v>
      </c>
      <c r="B381" s="497"/>
      <c r="C381" s="505"/>
      <c r="D381" s="499" t="s">
        <v>65</v>
      </c>
    </row>
    <row r="382" s="483" customFormat="1" ht="30" customHeight="1" spans="1:4">
      <c r="A382" s="496" t="s">
        <v>433</v>
      </c>
      <c r="B382" s="497"/>
      <c r="C382" s="498"/>
      <c r="D382" s="504" t="s">
        <v>65</v>
      </c>
    </row>
    <row r="383" s="483" customFormat="1" ht="30" customHeight="1" spans="1:4">
      <c r="A383" s="496" t="s">
        <v>434</v>
      </c>
      <c r="B383" s="497"/>
      <c r="C383" s="494"/>
      <c r="D383" s="495" t="s">
        <v>65</v>
      </c>
    </row>
    <row r="384" s="483" customFormat="1" ht="30" customHeight="1" spans="1:4">
      <c r="A384" s="496" t="s">
        <v>207</v>
      </c>
      <c r="B384" s="497"/>
      <c r="C384" s="494"/>
      <c r="D384" s="495" t="s">
        <v>65</v>
      </c>
    </row>
    <row r="385" s="483" customFormat="1" ht="30" customHeight="1" spans="1:4">
      <c r="A385" s="496" t="s">
        <v>435</v>
      </c>
      <c r="B385" s="497"/>
      <c r="C385" s="498"/>
      <c r="D385" s="499" t="s">
        <v>65</v>
      </c>
    </row>
    <row r="386" s="483" customFormat="1" ht="30" customHeight="1" spans="1:4">
      <c r="A386" s="493" t="s">
        <v>436</v>
      </c>
      <c r="B386" s="494">
        <f>SUM(B387:B391)</f>
        <v>0</v>
      </c>
      <c r="C386" s="494">
        <v>0</v>
      </c>
      <c r="D386" s="495" t="s">
        <v>65</v>
      </c>
    </row>
    <row r="387" s="483" customFormat="1" ht="30" customHeight="1" spans="1:4">
      <c r="A387" s="496" t="s">
        <v>198</v>
      </c>
      <c r="B387" s="497"/>
      <c r="C387" s="498"/>
      <c r="D387" s="499" t="s">
        <v>65</v>
      </c>
    </row>
    <row r="388" s="483" customFormat="1" ht="30" customHeight="1" spans="1:4">
      <c r="A388" s="496" t="s">
        <v>199</v>
      </c>
      <c r="B388" s="497"/>
      <c r="C388" s="498"/>
      <c r="D388" s="499" t="s">
        <v>65</v>
      </c>
    </row>
    <row r="389" s="483" customFormat="1" ht="30" customHeight="1" spans="1:4">
      <c r="A389" s="496" t="s">
        <v>239</v>
      </c>
      <c r="B389" s="497"/>
      <c r="C389" s="494"/>
      <c r="D389" s="495" t="s">
        <v>65</v>
      </c>
    </row>
    <row r="390" s="483" customFormat="1" ht="30" customHeight="1" spans="1:4">
      <c r="A390" s="496" t="s">
        <v>437</v>
      </c>
      <c r="B390" s="497"/>
      <c r="C390" s="498"/>
      <c r="D390" s="504" t="s">
        <v>65</v>
      </c>
    </row>
    <row r="391" s="483" customFormat="1" ht="30" customHeight="1" spans="1:4">
      <c r="A391" s="496" t="s">
        <v>438</v>
      </c>
      <c r="B391" s="497"/>
      <c r="C391" s="498"/>
      <c r="D391" s="504" t="s">
        <v>65</v>
      </c>
    </row>
    <row r="392" s="483" customFormat="1" ht="30" customHeight="1" spans="1:4">
      <c r="A392" s="511" t="s">
        <v>439</v>
      </c>
      <c r="B392" s="510">
        <f>SUM(B393:B394)</f>
        <v>5001</v>
      </c>
      <c r="C392" s="510">
        <v>2805</v>
      </c>
      <c r="D392" s="508">
        <v>-0.4391</v>
      </c>
    </row>
    <row r="393" s="483" customFormat="1" ht="30" customHeight="1" spans="1:4">
      <c r="A393" s="496" t="s">
        <v>440</v>
      </c>
      <c r="B393" s="505"/>
      <c r="C393" s="498"/>
      <c r="D393" s="499" t="s">
        <v>65</v>
      </c>
    </row>
    <row r="394" s="483" customFormat="1" ht="30" customHeight="1" spans="1:4">
      <c r="A394" s="512" t="s">
        <v>441</v>
      </c>
      <c r="B394" s="505">
        <v>5001</v>
      </c>
      <c r="C394" s="498">
        <v>2805</v>
      </c>
      <c r="D394" s="499">
        <v>-0.4391</v>
      </c>
    </row>
    <row r="395" s="483" customFormat="1" ht="30" customHeight="1" spans="1:4">
      <c r="A395" s="493" t="s">
        <v>442</v>
      </c>
      <c r="B395" s="494">
        <f>B396+B401+B408+B414+B420+B424+B428+B432+B438+B445</f>
        <v>55540</v>
      </c>
      <c r="C395" s="494">
        <v>46028</v>
      </c>
      <c r="D395" s="495">
        <v>-0.1713</v>
      </c>
    </row>
    <row r="396" s="483" customFormat="1" ht="30" customHeight="1" spans="1:4">
      <c r="A396" s="493" t="s">
        <v>443</v>
      </c>
      <c r="B396" s="494">
        <f>SUM(B397:B400)</f>
        <v>778</v>
      </c>
      <c r="C396" s="494">
        <v>628</v>
      </c>
      <c r="D396" s="495">
        <v>-0.1928</v>
      </c>
    </row>
    <row r="397" s="483" customFormat="1" ht="30" customHeight="1" spans="1:4">
      <c r="A397" s="496" t="s">
        <v>198</v>
      </c>
      <c r="B397" s="497">
        <v>738</v>
      </c>
      <c r="C397" s="498">
        <v>628</v>
      </c>
      <c r="D397" s="499">
        <v>-0.1491</v>
      </c>
    </row>
    <row r="398" s="483" customFormat="1" ht="30" customHeight="1" spans="1:4">
      <c r="A398" s="496" t="s">
        <v>199</v>
      </c>
      <c r="B398" s="497"/>
      <c r="C398" s="498"/>
      <c r="D398" s="504" t="s">
        <v>65</v>
      </c>
    </row>
    <row r="399" s="483" customFormat="1" ht="30" customHeight="1" spans="1:4">
      <c r="A399" s="496" t="s">
        <v>200</v>
      </c>
      <c r="B399" s="497"/>
      <c r="C399" s="498"/>
      <c r="D399" s="504" t="s">
        <v>65</v>
      </c>
    </row>
    <row r="400" s="483" customFormat="1" ht="30" customHeight="1" spans="1:4">
      <c r="A400" s="496" t="s">
        <v>444</v>
      </c>
      <c r="B400" s="497">
        <v>40</v>
      </c>
      <c r="C400" s="498"/>
      <c r="D400" s="495" t="s">
        <v>65</v>
      </c>
    </row>
    <row r="401" s="483" customFormat="1" ht="30" customHeight="1" spans="1:4">
      <c r="A401" s="493" t="s">
        <v>445</v>
      </c>
      <c r="B401" s="494">
        <f>SUM(B402:B407)</f>
        <v>31910</v>
      </c>
      <c r="C401" s="494">
        <v>36956</v>
      </c>
      <c r="D401" s="495">
        <v>0.1581</v>
      </c>
    </row>
    <row r="402" s="483" customFormat="1" ht="30" customHeight="1" spans="1:4">
      <c r="A402" s="496" t="s">
        <v>446</v>
      </c>
      <c r="B402" s="497">
        <v>2741</v>
      </c>
      <c r="C402" s="503">
        <v>3055</v>
      </c>
      <c r="D402" s="504">
        <v>0.1146</v>
      </c>
    </row>
    <row r="403" s="483" customFormat="1" ht="30" customHeight="1" spans="1:4">
      <c r="A403" s="496" t="s">
        <v>447</v>
      </c>
      <c r="B403" s="497">
        <v>15024</v>
      </c>
      <c r="C403" s="505">
        <v>17615</v>
      </c>
      <c r="D403" s="499">
        <v>0.1725</v>
      </c>
    </row>
    <row r="404" s="483" customFormat="1" ht="30" customHeight="1" spans="1:4">
      <c r="A404" s="496" t="s">
        <v>448</v>
      </c>
      <c r="B404" s="497">
        <v>9867</v>
      </c>
      <c r="C404" s="505">
        <v>11838</v>
      </c>
      <c r="D404" s="504">
        <v>0.1998</v>
      </c>
    </row>
    <row r="405" s="483" customFormat="1" ht="30" customHeight="1" spans="1:4">
      <c r="A405" s="496" t="s">
        <v>449</v>
      </c>
      <c r="B405" s="497">
        <v>4261</v>
      </c>
      <c r="C405" s="505">
        <v>4427</v>
      </c>
      <c r="D405" s="504">
        <v>0.039</v>
      </c>
    </row>
    <row r="406" s="483" customFormat="1" ht="30" customHeight="1" spans="1:4">
      <c r="A406" s="496" t="s">
        <v>450</v>
      </c>
      <c r="B406" s="497">
        <v>17</v>
      </c>
      <c r="C406" s="505">
        <v>21</v>
      </c>
      <c r="D406" s="499">
        <v>0.2353</v>
      </c>
    </row>
    <row r="407" s="483" customFormat="1" ht="30" customHeight="1" spans="1:4">
      <c r="A407" s="496" t="s">
        <v>451</v>
      </c>
      <c r="B407" s="497"/>
      <c r="C407" s="498"/>
      <c r="D407" s="499" t="s">
        <v>65</v>
      </c>
    </row>
    <row r="408" s="483" customFormat="1" ht="30" customHeight="1" spans="1:4">
      <c r="A408" s="513" t="s">
        <v>452</v>
      </c>
      <c r="B408" s="494">
        <f>SUM(B409:B413)</f>
        <v>769</v>
      </c>
      <c r="C408" s="494">
        <v>1056</v>
      </c>
      <c r="D408" s="495">
        <v>0.3732</v>
      </c>
    </row>
    <row r="409" s="483" customFormat="1" ht="30" customHeight="1" spans="1:4">
      <c r="A409" s="496" t="s">
        <v>453</v>
      </c>
      <c r="B409" s="497"/>
      <c r="C409" s="505"/>
      <c r="D409" s="499" t="s">
        <v>65</v>
      </c>
    </row>
    <row r="410" s="483" customFormat="1" ht="30" customHeight="1" spans="1:4">
      <c r="A410" s="514" t="s">
        <v>454</v>
      </c>
      <c r="B410" s="497">
        <v>769</v>
      </c>
      <c r="C410" s="505">
        <v>1056</v>
      </c>
      <c r="D410" s="499">
        <v>0.3732</v>
      </c>
    </row>
    <row r="411" s="483" customFormat="1" ht="30" customHeight="1" spans="1:4">
      <c r="A411" s="514" t="s">
        <v>455</v>
      </c>
      <c r="B411" s="497"/>
      <c r="C411" s="505"/>
      <c r="D411" s="499" t="s">
        <v>65</v>
      </c>
    </row>
    <row r="412" s="483" customFormat="1" ht="30" customHeight="1" spans="1:4">
      <c r="A412" s="514" t="s">
        <v>456</v>
      </c>
      <c r="B412" s="497"/>
      <c r="C412" s="503"/>
      <c r="D412" s="504" t="s">
        <v>65</v>
      </c>
    </row>
    <row r="413" s="483" customFormat="1" ht="30" customHeight="1" spans="1:4">
      <c r="A413" s="514" t="s">
        <v>457</v>
      </c>
      <c r="B413" s="497"/>
      <c r="C413" s="505"/>
      <c r="D413" s="504" t="s">
        <v>65</v>
      </c>
    </row>
    <row r="414" s="483" customFormat="1" ht="30" customHeight="1" spans="1:4">
      <c r="A414" s="515" t="s">
        <v>458</v>
      </c>
      <c r="B414" s="494">
        <f>SUM(B415:B419)</f>
        <v>97</v>
      </c>
      <c r="C414" s="494">
        <v>91</v>
      </c>
      <c r="D414" s="495">
        <v>-0.0619</v>
      </c>
    </row>
    <row r="415" s="483" customFormat="1" ht="30" customHeight="1" spans="1:4">
      <c r="A415" s="514" t="s">
        <v>459</v>
      </c>
      <c r="B415" s="497"/>
      <c r="C415" s="505"/>
      <c r="D415" s="499" t="s">
        <v>65</v>
      </c>
    </row>
    <row r="416" s="483" customFormat="1" ht="30" customHeight="1" spans="1:4">
      <c r="A416" s="514" t="s">
        <v>460</v>
      </c>
      <c r="B416" s="497"/>
      <c r="C416" s="494"/>
      <c r="D416" s="495" t="s">
        <v>65</v>
      </c>
    </row>
    <row r="417" s="483" customFormat="1" ht="30" customHeight="1" spans="1:4">
      <c r="A417" s="514" t="s">
        <v>461</v>
      </c>
      <c r="B417" s="497"/>
      <c r="C417" s="505"/>
      <c r="D417" s="499" t="s">
        <v>65</v>
      </c>
    </row>
    <row r="418" s="483" customFormat="1" ht="30" customHeight="1" spans="1:4">
      <c r="A418" s="514" t="s">
        <v>462</v>
      </c>
      <c r="B418" s="497"/>
      <c r="C418" s="505"/>
      <c r="D418" s="499" t="s">
        <v>65</v>
      </c>
    </row>
    <row r="419" s="483" customFormat="1" ht="30" customHeight="1" spans="1:4">
      <c r="A419" s="514" t="s">
        <v>463</v>
      </c>
      <c r="B419" s="497">
        <v>97</v>
      </c>
      <c r="C419" s="505">
        <v>91</v>
      </c>
      <c r="D419" s="499">
        <v>-0.0619</v>
      </c>
    </row>
    <row r="420" s="483" customFormat="1" ht="30" customHeight="1" spans="1:4">
      <c r="A420" s="515" t="s">
        <v>464</v>
      </c>
      <c r="B420" s="494">
        <f>SUM(B421:B423)</f>
        <v>0</v>
      </c>
      <c r="C420" s="494">
        <v>0</v>
      </c>
      <c r="D420" s="495" t="s">
        <v>65</v>
      </c>
    </row>
    <row r="421" s="483" customFormat="1" ht="30" customHeight="1" spans="1:4">
      <c r="A421" s="514" t="s">
        <v>465</v>
      </c>
      <c r="B421" s="497"/>
      <c r="C421" s="498"/>
      <c r="D421" s="499" t="s">
        <v>65</v>
      </c>
    </row>
    <row r="422" s="483" customFormat="1" ht="30" customHeight="1" spans="1:4">
      <c r="A422" s="514" t="s">
        <v>466</v>
      </c>
      <c r="B422" s="497"/>
      <c r="C422" s="498"/>
      <c r="D422" s="499" t="s">
        <v>65</v>
      </c>
    </row>
    <row r="423" s="483" customFormat="1" ht="30" customHeight="1" spans="1:4">
      <c r="A423" s="514" t="s">
        <v>467</v>
      </c>
      <c r="B423" s="497"/>
      <c r="C423" s="498"/>
      <c r="D423" s="499" t="s">
        <v>65</v>
      </c>
    </row>
    <row r="424" s="483" customFormat="1" ht="30" customHeight="1" spans="1:4">
      <c r="A424" s="515" t="s">
        <v>468</v>
      </c>
      <c r="B424" s="494">
        <f>SUM(B425:B427)</f>
        <v>0</v>
      </c>
      <c r="C424" s="494">
        <v>0</v>
      </c>
      <c r="D424" s="495" t="s">
        <v>65</v>
      </c>
    </row>
    <row r="425" s="483" customFormat="1" ht="30" customHeight="1" spans="1:4">
      <c r="A425" s="514" t="s">
        <v>469</v>
      </c>
      <c r="B425" s="497"/>
      <c r="C425" s="505"/>
      <c r="D425" s="499" t="s">
        <v>65</v>
      </c>
    </row>
    <row r="426" s="483" customFormat="1" ht="30" customHeight="1" spans="1:4">
      <c r="A426" s="514" t="s">
        <v>470</v>
      </c>
      <c r="B426" s="497"/>
      <c r="C426" s="494"/>
      <c r="D426" s="495" t="s">
        <v>65</v>
      </c>
    </row>
    <row r="427" s="483" customFormat="1" ht="30" customHeight="1" spans="1:4">
      <c r="A427" s="514" t="s">
        <v>471</v>
      </c>
      <c r="B427" s="497"/>
      <c r="C427" s="498"/>
      <c r="D427" s="499" t="s">
        <v>65</v>
      </c>
    </row>
    <row r="428" s="483" customFormat="1" ht="30" customHeight="1" spans="1:4">
      <c r="A428" s="515" t="s">
        <v>472</v>
      </c>
      <c r="B428" s="494">
        <f>SUM(B429:B431)</f>
        <v>0</v>
      </c>
      <c r="C428" s="494">
        <v>103</v>
      </c>
      <c r="D428" s="495" t="s">
        <v>65</v>
      </c>
    </row>
    <row r="429" s="483" customFormat="1" ht="30" customHeight="1" spans="1:4">
      <c r="A429" s="514" t="s">
        <v>473</v>
      </c>
      <c r="B429" s="497"/>
      <c r="C429" s="498">
        <v>103</v>
      </c>
      <c r="D429" s="499" t="s">
        <v>65</v>
      </c>
    </row>
    <row r="430" s="483" customFormat="1" ht="30" customHeight="1" spans="1:4">
      <c r="A430" s="514" t="s">
        <v>474</v>
      </c>
      <c r="B430" s="497"/>
      <c r="C430" s="498"/>
      <c r="D430" s="504" t="s">
        <v>65</v>
      </c>
    </row>
    <row r="431" s="483" customFormat="1" ht="30" customHeight="1" spans="1:4">
      <c r="A431" s="514" t="s">
        <v>475</v>
      </c>
      <c r="B431" s="497"/>
      <c r="C431" s="498"/>
      <c r="D431" s="499" t="s">
        <v>65</v>
      </c>
    </row>
    <row r="432" s="483" customFormat="1" ht="30" customHeight="1" spans="1:4">
      <c r="A432" s="515" t="s">
        <v>476</v>
      </c>
      <c r="B432" s="494">
        <f>SUM(B433:B437)</f>
        <v>806</v>
      </c>
      <c r="C432" s="494">
        <v>673</v>
      </c>
      <c r="D432" s="495">
        <v>-0.165</v>
      </c>
    </row>
    <row r="433" s="483" customFormat="1" ht="30" customHeight="1" spans="1:4">
      <c r="A433" s="514" t="s">
        <v>477</v>
      </c>
      <c r="B433" s="497"/>
      <c r="C433" s="510"/>
      <c r="D433" s="508" t="s">
        <v>65</v>
      </c>
    </row>
    <row r="434" s="483" customFormat="1" ht="30" customHeight="1" spans="1:4">
      <c r="A434" s="514" t="s">
        <v>478</v>
      </c>
      <c r="B434" s="497">
        <v>570</v>
      </c>
      <c r="C434" s="498">
        <v>437</v>
      </c>
      <c r="D434" s="504">
        <v>-0.2333</v>
      </c>
    </row>
    <row r="435" s="483" customFormat="1" ht="30" customHeight="1" spans="1:4">
      <c r="A435" s="514" t="s">
        <v>479</v>
      </c>
      <c r="B435" s="497">
        <v>236</v>
      </c>
      <c r="C435" s="503">
        <v>236</v>
      </c>
      <c r="D435" s="504">
        <v>0</v>
      </c>
    </row>
    <row r="436" s="483" customFormat="1" ht="30" customHeight="1" spans="1:4">
      <c r="A436" s="514" t="s">
        <v>480</v>
      </c>
      <c r="B436" s="497"/>
      <c r="C436" s="494"/>
      <c r="D436" s="495" t="s">
        <v>65</v>
      </c>
    </row>
    <row r="437" s="483" customFormat="1" ht="30" customHeight="1" spans="1:4">
      <c r="A437" s="514" t="s">
        <v>481</v>
      </c>
      <c r="B437" s="497"/>
      <c r="C437" s="498"/>
      <c r="D437" s="499" t="s">
        <v>65</v>
      </c>
    </row>
    <row r="438" s="483" customFormat="1" ht="30" customHeight="1" spans="1:4">
      <c r="A438" s="515" t="s">
        <v>482</v>
      </c>
      <c r="B438" s="494">
        <f>SUM(B439:B444)</f>
        <v>3283</v>
      </c>
      <c r="C438" s="494">
        <v>2736</v>
      </c>
      <c r="D438" s="495">
        <v>-0.1666</v>
      </c>
    </row>
    <row r="439" s="483" customFormat="1" ht="30" customHeight="1" spans="1:4">
      <c r="A439" s="514" t="s">
        <v>483</v>
      </c>
      <c r="B439" s="497"/>
      <c r="C439" s="498"/>
      <c r="D439" s="499" t="s">
        <v>65</v>
      </c>
    </row>
    <row r="440" s="483" customFormat="1" ht="30" customHeight="1" spans="1:4">
      <c r="A440" s="514" t="s">
        <v>484</v>
      </c>
      <c r="B440" s="497"/>
      <c r="C440" s="498"/>
      <c r="D440" s="499" t="s">
        <v>65</v>
      </c>
    </row>
    <row r="441" s="483" customFormat="1" ht="30" customHeight="1" spans="1:4">
      <c r="A441" s="514" t="s">
        <v>485</v>
      </c>
      <c r="B441" s="497"/>
      <c r="C441" s="503"/>
      <c r="D441" s="504" t="s">
        <v>65</v>
      </c>
    </row>
    <row r="442" s="483" customFormat="1" ht="30" customHeight="1" spans="1:4">
      <c r="A442" s="514" t="s">
        <v>486</v>
      </c>
      <c r="B442" s="497"/>
      <c r="C442" s="505"/>
      <c r="D442" s="499" t="s">
        <v>65</v>
      </c>
    </row>
    <row r="443" s="483" customFormat="1" ht="30" customHeight="1" spans="1:4">
      <c r="A443" s="514" t="s">
        <v>487</v>
      </c>
      <c r="B443" s="497"/>
      <c r="C443" s="505"/>
      <c r="D443" s="499" t="s">
        <v>65</v>
      </c>
    </row>
    <row r="444" s="483" customFormat="1" ht="30" customHeight="1" spans="1:4">
      <c r="A444" s="514" t="s">
        <v>488</v>
      </c>
      <c r="B444" s="497">
        <v>3283</v>
      </c>
      <c r="C444" s="505">
        <v>2736</v>
      </c>
      <c r="D444" s="504">
        <v>-0.1666</v>
      </c>
    </row>
    <row r="445" s="483" customFormat="1" ht="30" customHeight="1" spans="1:4">
      <c r="A445" s="515" t="s">
        <v>489</v>
      </c>
      <c r="B445" s="510">
        <f>SUM(B446)</f>
        <v>17897</v>
      </c>
      <c r="C445" s="510">
        <v>3785</v>
      </c>
      <c r="D445" s="508">
        <v>-0.7885</v>
      </c>
    </row>
    <row r="446" s="483" customFormat="1" ht="30" customHeight="1" spans="1:4">
      <c r="A446" s="516" t="s">
        <v>490</v>
      </c>
      <c r="B446" s="497">
        <v>17897</v>
      </c>
      <c r="C446" s="505">
        <v>3785</v>
      </c>
      <c r="D446" s="499">
        <v>-0.7885</v>
      </c>
    </row>
    <row r="447" s="483" customFormat="1" ht="30" customHeight="1" spans="1:4">
      <c r="A447" s="515" t="s">
        <v>491</v>
      </c>
      <c r="B447" s="494">
        <f>B448+B453+B462+B468+B473+B478+B483+B490+B494+B498</f>
        <v>192</v>
      </c>
      <c r="C447" s="494">
        <v>290</v>
      </c>
      <c r="D447" s="495">
        <v>0.5104</v>
      </c>
    </row>
    <row r="448" s="483" customFormat="1" ht="30" customHeight="1" spans="1:4">
      <c r="A448" s="493" t="s">
        <v>492</v>
      </c>
      <c r="B448" s="494">
        <f>SUM(B449:B452)</f>
        <v>5</v>
      </c>
      <c r="C448" s="494">
        <v>5</v>
      </c>
      <c r="D448" s="495">
        <v>0</v>
      </c>
    </row>
    <row r="449" s="483" customFormat="1" ht="30" customHeight="1" spans="1:4">
      <c r="A449" s="514" t="s">
        <v>198</v>
      </c>
      <c r="B449" s="497"/>
      <c r="C449" s="505"/>
      <c r="D449" s="499" t="s">
        <v>65</v>
      </c>
    </row>
    <row r="450" s="483" customFormat="1" ht="30" customHeight="1" spans="1:4">
      <c r="A450" s="514" t="s">
        <v>199</v>
      </c>
      <c r="B450" s="497"/>
      <c r="C450" s="494"/>
      <c r="D450" s="495" t="s">
        <v>65</v>
      </c>
    </row>
    <row r="451" s="483" customFormat="1" ht="30" customHeight="1" spans="1:4">
      <c r="A451" s="496" t="s">
        <v>200</v>
      </c>
      <c r="B451" s="497"/>
      <c r="C451" s="505"/>
      <c r="D451" s="508" t="s">
        <v>65</v>
      </c>
    </row>
    <row r="452" s="483" customFormat="1" ht="30" customHeight="1" spans="1:4">
      <c r="A452" s="514" t="s">
        <v>493</v>
      </c>
      <c r="B452" s="497">
        <v>5</v>
      </c>
      <c r="C452" s="505">
        <v>5</v>
      </c>
      <c r="D452" s="499">
        <v>0</v>
      </c>
    </row>
    <row r="453" s="483" customFormat="1" ht="30" customHeight="1" spans="1:4">
      <c r="A453" s="493" t="s">
        <v>494</v>
      </c>
      <c r="B453" s="494">
        <f>SUM(B454:B461)</f>
        <v>0</v>
      </c>
      <c r="C453" s="494">
        <v>0</v>
      </c>
      <c r="D453" s="495" t="s">
        <v>65</v>
      </c>
    </row>
    <row r="454" s="483" customFormat="1" ht="30" customHeight="1" spans="1:4">
      <c r="A454" s="514" t="s">
        <v>495</v>
      </c>
      <c r="B454" s="497"/>
      <c r="C454" s="505"/>
      <c r="D454" s="495" t="s">
        <v>65</v>
      </c>
    </row>
    <row r="455" s="483" customFormat="1" ht="30" customHeight="1" spans="1:4">
      <c r="A455" s="514" t="s">
        <v>496</v>
      </c>
      <c r="B455" s="497"/>
      <c r="C455" s="505"/>
      <c r="D455" s="499" t="s">
        <v>65</v>
      </c>
    </row>
    <row r="456" s="483" customFormat="1" ht="30" customHeight="1" spans="1:4">
      <c r="A456" s="514" t="s">
        <v>497</v>
      </c>
      <c r="B456" s="497"/>
      <c r="C456" s="494"/>
      <c r="D456" s="495" t="s">
        <v>65</v>
      </c>
    </row>
    <row r="457" s="483" customFormat="1" ht="30" customHeight="1" spans="1:4">
      <c r="A457" s="514" t="s">
        <v>498</v>
      </c>
      <c r="B457" s="497"/>
      <c r="C457" s="505"/>
      <c r="D457" s="499" t="s">
        <v>65</v>
      </c>
    </row>
    <row r="458" s="483" customFormat="1" ht="30" customHeight="1" spans="1:4">
      <c r="A458" s="514" t="s">
        <v>499</v>
      </c>
      <c r="B458" s="497"/>
      <c r="C458" s="505"/>
      <c r="D458" s="499" t="s">
        <v>65</v>
      </c>
    </row>
    <row r="459" s="483" customFormat="1" ht="30" customHeight="1" spans="1:4">
      <c r="A459" s="514" t="s">
        <v>500</v>
      </c>
      <c r="B459" s="497"/>
      <c r="C459" s="505"/>
      <c r="D459" s="504" t="s">
        <v>65</v>
      </c>
    </row>
    <row r="460" s="483" customFormat="1" ht="30" customHeight="1" spans="1:4">
      <c r="A460" s="514" t="s">
        <v>501</v>
      </c>
      <c r="B460" s="497"/>
      <c r="C460" s="498"/>
      <c r="D460" s="499" t="s">
        <v>65</v>
      </c>
    </row>
    <row r="461" s="483" customFormat="1" ht="30" customHeight="1" spans="1:4">
      <c r="A461" s="514" t="s">
        <v>502</v>
      </c>
      <c r="B461" s="497"/>
      <c r="C461" s="494"/>
      <c r="D461" s="495" t="s">
        <v>65</v>
      </c>
    </row>
    <row r="462" s="483" customFormat="1" ht="30" customHeight="1" spans="1:4">
      <c r="A462" s="513" t="s">
        <v>503</v>
      </c>
      <c r="B462" s="494">
        <f>SUM(B463:B467)</f>
        <v>0</v>
      </c>
      <c r="C462" s="494">
        <v>0</v>
      </c>
      <c r="D462" s="495" t="s">
        <v>65</v>
      </c>
    </row>
    <row r="463" s="483" customFormat="1" ht="30" customHeight="1" spans="1:4">
      <c r="A463" s="514" t="s">
        <v>495</v>
      </c>
      <c r="B463" s="497"/>
      <c r="C463" s="505"/>
      <c r="D463" s="499" t="s">
        <v>65</v>
      </c>
    </row>
    <row r="464" s="483" customFormat="1" ht="30" customHeight="1" spans="1:4">
      <c r="A464" s="514" t="s">
        <v>504</v>
      </c>
      <c r="B464" s="497"/>
      <c r="C464" s="505"/>
      <c r="D464" s="499" t="s">
        <v>65</v>
      </c>
    </row>
    <row r="465" s="483" customFormat="1" ht="30" customHeight="1" spans="1:4">
      <c r="A465" s="514" t="s">
        <v>505</v>
      </c>
      <c r="B465" s="497"/>
      <c r="C465" s="505"/>
      <c r="D465" s="499" t="s">
        <v>65</v>
      </c>
    </row>
    <row r="466" s="483" customFormat="1" ht="30" customHeight="1" spans="1:4">
      <c r="A466" s="514" t="s">
        <v>506</v>
      </c>
      <c r="B466" s="497"/>
      <c r="C466" s="503"/>
      <c r="D466" s="504" t="s">
        <v>65</v>
      </c>
    </row>
    <row r="467" s="483" customFormat="1" ht="30" customHeight="1" spans="1:4">
      <c r="A467" s="514" t="s">
        <v>507</v>
      </c>
      <c r="B467" s="497"/>
      <c r="C467" s="505"/>
      <c r="D467" s="495" t="s">
        <v>65</v>
      </c>
    </row>
    <row r="468" s="483" customFormat="1" ht="30" customHeight="1" spans="1:4">
      <c r="A468" s="515" t="s">
        <v>508</v>
      </c>
      <c r="B468" s="494">
        <f>SUM(B469:B472)</f>
        <v>0</v>
      </c>
      <c r="C468" s="494">
        <v>100</v>
      </c>
      <c r="D468" s="495" t="s">
        <v>65</v>
      </c>
    </row>
    <row r="469" s="483" customFormat="1" ht="30" customHeight="1" spans="1:4">
      <c r="A469" s="514" t="s">
        <v>495</v>
      </c>
      <c r="B469" s="497"/>
      <c r="C469" s="505"/>
      <c r="D469" s="499" t="s">
        <v>65</v>
      </c>
    </row>
    <row r="470" s="483" customFormat="1" ht="30" customHeight="1" spans="1:4">
      <c r="A470" s="514" t="s">
        <v>509</v>
      </c>
      <c r="B470" s="497"/>
      <c r="C470" s="505">
        <v>100</v>
      </c>
      <c r="D470" s="499" t="s">
        <v>65</v>
      </c>
    </row>
    <row r="471" s="483" customFormat="1" ht="30" customHeight="1" spans="1:4">
      <c r="A471" s="514" t="s">
        <v>510</v>
      </c>
      <c r="B471" s="497"/>
      <c r="C471" s="494"/>
      <c r="D471" s="495" t="s">
        <v>65</v>
      </c>
    </row>
    <row r="472" s="483" customFormat="1" ht="30" customHeight="1" spans="1:4">
      <c r="A472" s="514" t="s">
        <v>511</v>
      </c>
      <c r="B472" s="497"/>
      <c r="C472" s="498"/>
      <c r="D472" s="499" t="s">
        <v>65</v>
      </c>
    </row>
    <row r="473" s="483" customFormat="1" ht="30" customHeight="1" spans="1:4">
      <c r="A473" s="515" t="s">
        <v>512</v>
      </c>
      <c r="B473" s="494">
        <f>SUM(B474:B477)</f>
        <v>0</v>
      </c>
      <c r="C473" s="494">
        <v>0</v>
      </c>
      <c r="D473" s="495" t="s">
        <v>65</v>
      </c>
    </row>
    <row r="474" s="483" customFormat="1" ht="30" customHeight="1" spans="1:4">
      <c r="A474" s="514" t="s">
        <v>495</v>
      </c>
      <c r="B474" s="497"/>
      <c r="C474" s="498"/>
      <c r="D474" s="495" t="s">
        <v>65</v>
      </c>
    </row>
    <row r="475" s="483" customFormat="1" ht="30" customHeight="1" spans="1:4">
      <c r="A475" s="514" t="s">
        <v>513</v>
      </c>
      <c r="B475" s="497"/>
      <c r="C475" s="498"/>
      <c r="D475" s="499" t="s">
        <v>65</v>
      </c>
    </row>
    <row r="476" s="483" customFormat="1" ht="30" customHeight="1" spans="1:4">
      <c r="A476" s="514" t="s">
        <v>514</v>
      </c>
      <c r="B476" s="497"/>
      <c r="C476" s="498"/>
      <c r="D476" s="499" t="s">
        <v>65</v>
      </c>
    </row>
    <row r="477" s="483" customFormat="1" ht="30" customHeight="1" spans="1:4">
      <c r="A477" s="514" t="s">
        <v>515</v>
      </c>
      <c r="B477" s="497"/>
      <c r="C477" s="498"/>
      <c r="D477" s="504" t="s">
        <v>65</v>
      </c>
    </row>
    <row r="478" s="483" customFormat="1" ht="30" customHeight="1" spans="1:4">
      <c r="A478" s="515" t="s">
        <v>516</v>
      </c>
      <c r="B478" s="494">
        <f>SUM(B479:B482)</f>
        <v>0</v>
      </c>
      <c r="C478" s="494">
        <v>0</v>
      </c>
      <c r="D478" s="495" t="s">
        <v>65</v>
      </c>
    </row>
    <row r="479" s="483" customFormat="1" ht="30" customHeight="1" spans="1:4">
      <c r="A479" s="514" t="s">
        <v>517</v>
      </c>
      <c r="B479" s="497"/>
      <c r="C479" s="505"/>
      <c r="D479" s="499" t="s">
        <v>65</v>
      </c>
    </row>
    <row r="480" s="483" customFormat="1" ht="30" customHeight="1" spans="1:4">
      <c r="A480" s="514" t="s">
        <v>518</v>
      </c>
      <c r="B480" s="497"/>
      <c r="C480" s="505"/>
      <c r="D480" s="495" t="s">
        <v>65</v>
      </c>
    </row>
    <row r="481" s="483" customFormat="1" ht="30" customHeight="1" spans="1:4">
      <c r="A481" s="514" t="s">
        <v>519</v>
      </c>
      <c r="B481" s="497"/>
      <c r="C481" s="505"/>
      <c r="D481" s="499" t="s">
        <v>65</v>
      </c>
    </row>
    <row r="482" s="483" customFormat="1" ht="30" customHeight="1" spans="1:4">
      <c r="A482" s="514" t="s">
        <v>520</v>
      </c>
      <c r="B482" s="497"/>
      <c r="C482" s="510"/>
      <c r="D482" s="508" t="s">
        <v>65</v>
      </c>
    </row>
    <row r="483" s="483" customFormat="1" ht="30" customHeight="1" spans="1:4">
      <c r="A483" s="515" t="s">
        <v>521</v>
      </c>
      <c r="B483" s="494">
        <f>SUM(B484:B489)</f>
        <v>187</v>
      </c>
      <c r="C483" s="494">
        <v>185</v>
      </c>
      <c r="D483" s="495">
        <v>-0.0107</v>
      </c>
    </row>
    <row r="484" s="483" customFormat="1" ht="30" customHeight="1" spans="1:4">
      <c r="A484" s="514" t="s">
        <v>495</v>
      </c>
      <c r="B484" s="497">
        <v>150</v>
      </c>
      <c r="C484" s="505">
        <v>128</v>
      </c>
      <c r="D484" s="499">
        <v>-0.1467</v>
      </c>
    </row>
    <row r="485" s="483" customFormat="1" ht="30" customHeight="1" spans="1:4">
      <c r="A485" s="514" t="s">
        <v>522</v>
      </c>
      <c r="B485" s="497">
        <v>37</v>
      </c>
      <c r="C485" s="505">
        <v>57</v>
      </c>
      <c r="D485" s="504">
        <v>0.5405</v>
      </c>
    </row>
    <row r="486" s="483" customFormat="1" ht="30" customHeight="1" spans="1:4">
      <c r="A486" s="514" t="s">
        <v>523</v>
      </c>
      <c r="B486" s="497"/>
      <c r="C486" s="494"/>
      <c r="D486" s="495" t="s">
        <v>65</v>
      </c>
    </row>
    <row r="487" s="483" customFormat="1" ht="30" customHeight="1" spans="1:4">
      <c r="A487" s="514" t="s">
        <v>524</v>
      </c>
      <c r="B487" s="497"/>
      <c r="C487" s="505"/>
      <c r="D487" s="495" t="s">
        <v>65</v>
      </c>
    </row>
    <row r="488" s="483" customFormat="1" ht="30" customHeight="1" spans="1:4">
      <c r="A488" s="514" t="s">
        <v>525</v>
      </c>
      <c r="B488" s="497"/>
      <c r="C488" s="505"/>
      <c r="D488" s="499" t="s">
        <v>65</v>
      </c>
    </row>
    <row r="489" s="483" customFormat="1" ht="30" customHeight="1" spans="1:4">
      <c r="A489" s="514" t="s">
        <v>526</v>
      </c>
      <c r="B489" s="497"/>
      <c r="C489" s="505"/>
      <c r="D489" s="499" t="s">
        <v>65</v>
      </c>
    </row>
    <row r="490" s="483" customFormat="1" ht="30" customHeight="1" spans="1:4">
      <c r="A490" s="515" t="s">
        <v>527</v>
      </c>
      <c r="B490" s="494">
        <f>SUM(B491:B493)</f>
        <v>0</v>
      </c>
      <c r="C490" s="494">
        <v>0</v>
      </c>
      <c r="D490" s="495" t="s">
        <v>65</v>
      </c>
    </row>
    <row r="491" s="483" customFormat="1" ht="30" customHeight="1" spans="1:4">
      <c r="A491" s="514" t="s">
        <v>528</v>
      </c>
      <c r="B491" s="497"/>
      <c r="C491" s="494"/>
      <c r="D491" s="495" t="s">
        <v>65</v>
      </c>
    </row>
    <row r="492" s="483" customFormat="1" ht="30" customHeight="1" spans="1:4">
      <c r="A492" s="514" t="s">
        <v>529</v>
      </c>
      <c r="B492" s="497"/>
      <c r="C492" s="494"/>
      <c r="D492" s="495" t="s">
        <v>65</v>
      </c>
    </row>
    <row r="493" s="483" customFormat="1" ht="30" customHeight="1" spans="1:4">
      <c r="A493" s="514" t="s">
        <v>530</v>
      </c>
      <c r="B493" s="497"/>
      <c r="C493" s="498"/>
      <c r="D493" s="499" t="s">
        <v>65</v>
      </c>
    </row>
    <row r="494" s="483" customFormat="1" ht="30" customHeight="1" spans="1:4">
      <c r="A494" s="515" t="s">
        <v>531</v>
      </c>
      <c r="B494" s="510">
        <f>SUM(B495:B497)</f>
        <v>0</v>
      </c>
      <c r="C494" s="510">
        <v>0</v>
      </c>
      <c r="D494" s="508" t="s">
        <v>65</v>
      </c>
    </row>
    <row r="495" s="483" customFormat="1" ht="30" customHeight="1" spans="1:4">
      <c r="A495" s="516" t="s">
        <v>532</v>
      </c>
      <c r="B495" s="497"/>
      <c r="C495" s="498"/>
      <c r="D495" s="499" t="s">
        <v>65</v>
      </c>
    </row>
    <row r="496" s="483" customFormat="1" ht="30" customHeight="1" spans="1:4">
      <c r="A496" s="516" t="s">
        <v>533</v>
      </c>
      <c r="B496" s="497"/>
      <c r="C496" s="498"/>
      <c r="D496" s="499" t="s">
        <v>65</v>
      </c>
    </row>
    <row r="497" s="483" customFormat="1" ht="30" customHeight="1" spans="1:4">
      <c r="A497" s="516" t="s">
        <v>534</v>
      </c>
      <c r="B497" s="497"/>
      <c r="C497" s="498"/>
      <c r="D497" s="504" t="s">
        <v>65</v>
      </c>
    </row>
    <row r="498" s="483" customFormat="1" ht="30" customHeight="1" spans="1:4">
      <c r="A498" s="515" t="s">
        <v>535</v>
      </c>
      <c r="B498" s="494">
        <f>SUM(B499:B502)</f>
        <v>0</v>
      </c>
      <c r="C498" s="494">
        <v>0</v>
      </c>
      <c r="D498" s="495" t="s">
        <v>65</v>
      </c>
    </row>
    <row r="499" s="483" customFormat="1" ht="30" customHeight="1" spans="1:4">
      <c r="A499" s="514" t="s">
        <v>536</v>
      </c>
      <c r="B499" s="497"/>
      <c r="C499" s="498"/>
      <c r="D499" s="499" t="s">
        <v>65</v>
      </c>
    </row>
    <row r="500" s="483" customFormat="1" ht="30" customHeight="1" spans="1:4">
      <c r="A500" s="514" t="s">
        <v>537</v>
      </c>
      <c r="B500" s="497"/>
      <c r="C500" s="498"/>
      <c r="D500" s="499" t="s">
        <v>65</v>
      </c>
    </row>
    <row r="501" s="483" customFormat="1" ht="30" customHeight="1" spans="1:4">
      <c r="A501" s="514" t="s">
        <v>538</v>
      </c>
      <c r="B501" s="497"/>
      <c r="C501" s="498"/>
      <c r="D501" s="499" t="s">
        <v>65</v>
      </c>
    </row>
    <row r="502" s="483" customFormat="1" ht="30" customHeight="1" spans="1:4">
      <c r="A502" s="514" t="s">
        <v>539</v>
      </c>
      <c r="B502" s="497"/>
      <c r="C502" s="498"/>
      <c r="D502" s="495" t="s">
        <v>65</v>
      </c>
    </row>
    <row r="503" s="483" customFormat="1" ht="30" customHeight="1" spans="1:4">
      <c r="A503" s="515" t="s">
        <v>540</v>
      </c>
      <c r="B503" s="494">
        <f>B504+B520+B528+B539+B548+B556</f>
        <v>6941</v>
      </c>
      <c r="C503" s="494">
        <v>4732</v>
      </c>
      <c r="D503" s="495">
        <v>-0.3183</v>
      </c>
    </row>
    <row r="504" s="483" customFormat="1" ht="30" customHeight="1" spans="1:4">
      <c r="A504" s="515" t="s">
        <v>541</v>
      </c>
      <c r="B504" s="494">
        <f>SUM(B505:B519)</f>
        <v>1274</v>
      </c>
      <c r="C504" s="494">
        <v>1647</v>
      </c>
      <c r="D504" s="495">
        <v>0.2928</v>
      </c>
    </row>
    <row r="505" s="483" customFormat="1" ht="30" customHeight="1" spans="1:4">
      <c r="A505" s="514" t="s">
        <v>198</v>
      </c>
      <c r="B505" s="497">
        <v>431</v>
      </c>
      <c r="C505" s="498">
        <v>334</v>
      </c>
      <c r="D505" s="499">
        <v>-0.2251</v>
      </c>
    </row>
    <row r="506" s="483" customFormat="1" ht="30" customHeight="1" spans="1:4">
      <c r="A506" s="514" t="s">
        <v>199</v>
      </c>
      <c r="B506" s="497"/>
      <c r="C506" s="498"/>
      <c r="D506" s="499" t="s">
        <v>65</v>
      </c>
    </row>
    <row r="507" s="483" customFormat="1" ht="30" customHeight="1" spans="1:4">
      <c r="A507" s="514" t="s">
        <v>200</v>
      </c>
      <c r="B507" s="497"/>
      <c r="C507" s="498"/>
      <c r="D507" s="504" t="s">
        <v>65</v>
      </c>
    </row>
    <row r="508" s="483" customFormat="1" ht="30" customHeight="1" spans="1:4">
      <c r="A508" s="514" t="s">
        <v>542</v>
      </c>
      <c r="B508" s="497">
        <v>21</v>
      </c>
      <c r="C508" s="503">
        <v>575</v>
      </c>
      <c r="D508" s="504">
        <v>26.381</v>
      </c>
    </row>
    <row r="509" s="483" customFormat="1" ht="30" customHeight="1" spans="1:4">
      <c r="A509" s="514" t="s">
        <v>543</v>
      </c>
      <c r="B509" s="497">
        <v>50</v>
      </c>
      <c r="C509" s="498">
        <v>50</v>
      </c>
      <c r="D509" s="504">
        <v>0</v>
      </c>
    </row>
    <row r="510" s="483" customFormat="1" ht="30" customHeight="1" spans="1:4">
      <c r="A510" s="514" t="s">
        <v>544</v>
      </c>
      <c r="B510" s="497"/>
      <c r="C510" s="498"/>
      <c r="D510" s="495" t="s">
        <v>65</v>
      </c>
    </row>
    <row r="511" s="483" customFormat="1" ht="30" customHeight="1" spans="1:4">
      <c r="A511" s="514" t="s">
        <v>545</v>
      </c>
      <c r="B511" s="497">
        <v>579</v>
      </c>
      <c r="C511" s="498">
        <v>530</v>
      </c>
      <c r="D511" s="499">
        <v>-0.0846</v>
      </c>
    </row>
    <row r="512" s="483" customFormat="1" ht="30" customHeight="1" spans="1:4">
      <c r="A512" s="514" t="s">
        <v>546</v>
      </c>
      <c r="B512" s="497"/>
      <c r="C512" s="498"/>
      <c r="D512" s="499" t="s">
        <v>65</v>
      </c>
    </row>
    <row r="513" s="483" customFormat="1" ht="30" customHeight="1" spans="1:4">
      <c r="A513" s="514" t="s">
        <v>547</v>
      </c>
      <c r="B513" s="497">
        <v>24</v>
      </c>
      <c r="C513" s="498">
        <v>45</v>
      </c>
      <c r="D513" s="499">
        <v>0.875</v>
      </c>
    </row>
    <row r="514" s="483" customFormat="1" ht="30" customHeight="1" spans="1:4">
      <c r="A514" s="514" t="s">
        <v>548</v>
      </c>
      <c r="B514" s="497"/>
      <c r="C514" s="498"/>
      <c r="D514" s="499" t="s">
        <v>65</v>
      </c>
    </row>
    <row r="515" s="483" customFormat="1" ht="30" customHeight="1" spans="1:4">
      <c r="A515" s="514" t="s">
        <v>549</v>
      </c>
      <c r="B515" s="497">
        <v>16</v>
      </c>
      <c r="C515" s="498">
        <v>20</v>
      </c>
      <c r="D515" s="499">
        <v>0.25</v>
      </c>
    </row>
    <row r="516" s="483" customFormat="1" ht="30" customHeight="1" spans="1:4">
      <c r="A516" s="514" t="s">
        <v>550</v>
      </c>
      <c r="B516" s="497"/>
      <c r="C516" s="494"/>
      <c r="D516" s="495" t="s">
        <v>65</v>
      </c>
    </row>
    <row r="517" s="483" customFormat="1" ht="30" customHeight="1" spans="1:4">
      <c r="A517" s="514" t="s">
        <v>551</v>
      </c>
      <c r="B517" s="497"/>
      <c r="C517" s="498"/>
      <c r="D517" s="499" t="s">
        <v>65</v>
      </c>
    </row>
    <row r="518" s="483" customFormat="1" ht="30" customHeight="1" spans="1:4">
      <c r="A518" s="514" t="s">
        <v>552</v>
      </c>
      <c r="B518" s="497"/>
      <c r="C518" s="498"/>
      <c r="D518" s="499" t="s">
        <v>65</v>
      </c>
    </row>
    <row r="519" s="483" customFormat="1" ht="30" customHeight="1" spans="1:4">
      <c r="A519" s="514" t="s">
        <v>553</v>
      </c>
      <c r="B519" s="497">
        <v>153</v>
      </c>
      <c r="C519" s="498">
        <v>93</v>
      </c>
      <c r="D519" s="499">
        <v>-0.3922</v>
      </c>
    </row>
    <row r="520" s="483" customFormat="1" ht="30" customHeight="1" spans="1:4">
      <c r="A520" s="513" t="s">
        <v>554</v>
      </c>
      <c r="B520" s="494">
        <f>SUM(B521:B527)</f>
        <v>66</v>
      </c>
      <c r="C520" s="494">
        <v>76</v>
      </c>
      <c r="D520" s="495">
        <v>0.1515</v>
      </c>
    </row>
    <row r="521" s="483" customFormat="1" ht="30" customHeight="1" spans="1:4">
      <c r="A521" s="514" t="s">
        <v>198</v>
      </c>
      <c r="B521" s="497"/>
      <c r="C521" s="498"/>
      <c r="D521" s="499" t="s">
        <v>65</v>
      </c>
    </row>
    <row r="522" s="483" customFormat="1" ht="30" customHeight="1" spans="1:4">
      <c r="A522" s="514" t="s">
        <v>199</v>
      </c>
      <c r="B522" s="497"/>
      <c r="C522" s="498"/>
      <c r="D522" s="499" t="s">
        <v>65</v>
      </c>
    </row>
    <row r="523" s="483" customFormat="1" ht="30" customHeight="1" spans="1:4">
      <c r="A523" s="514" t="s">
        <v>200</v>
      </c>
      <c r="B523" s="497"/>
      <c r="C523" s="498"/>
      <c r="D523" s="499" t="s">
        <v>65</v>
      </c>
    </row>
    <row r="524" s="483" customFormat="1" ht="30" customHeight="1" spans="1:4">
      <c r="A524" s="514" t="s">
        <v>555</v>
      </c>
      <c r="B524" s="497">
        <v>66</v>
      </c>
      <c r="C524" s="498">
        <v>76</v>
      </c>
      <c r="D524" s="504">
        <v>0.1515</v>
      </c>
    </row>
    <row r="525" s="483" customFormat="1" ht="30" customHeight="1" spans="1:4">
      <c r="A525" s="514" t="s">
        <v>556</v>
      </c>
      <c r="B525" s="497"/>
      <c r="C525" s="498"/>
      <c r="D525" s="499" t="s">
        <v>65</v>
      </c>
    </row>
    <row r="526" s="483" customFormat="1" ht="30" customHeight="1" spans="1:4">
      <c r="A526" s="514" t="s">
        <v>557</v>
      </c>
      <c r="B526" s="497"/>
      <c r="C526" s="498"/>
      <c r="D526" s="504" t="s">
        <v>65</v>
      </c>
    </row>
    <row r="527" s="483" customFormat="1" ht="30" customHeight="1" spans="1:4">
      <c r="A527" s="514" t="s">
        <v>558</v>
      </c>
      <c r="B527" s="497"/>
      <c r="C527" s="494"/>
      <c r="D527" s="495" t="s">
        <v>65</v>
      </c>
    </row>
    <row r="528" s="483" customFormat="1" ht="30" customHeight="1" spans="1:4">
      <c r="A528" s="515" t="s">
        <v>559</v>
      </c>
      <c r="B528" s="494">
        <f>SUM(B529:B538)</f>
        <v>301</v>
      </c>
      <c r="C528" s="494">
        <v>205</v>
      </c>
      <c r="D528" s="495">
        <v>-0.3189</v>
      </c>
    </row>
    <row r="529" s="483" customFormat="1" ht="30" customHeight="1" spans="1:4">
      <c r="A529" s="514" t="s">
        <v>198</v>
      </c>
      <c r="B529" s="497"/>
      <c r="C529" s="505"/>
      <c r="D529" s="499" t="s">
        <v>65</v>
      </c>
    </row>
    <row r="530" s="483" customFormat="1" ht="30" customHeight="1" spans="1:4">
      <c r="A530" s="514" t="s">
        <v>199</v>
      </c>
      <c r="B530" s="497"/>
      <c r="C530" s="505"/>
      <c r="D530" s="499" t="s">
        <v>65</v>
      </c>
    </row>
    <row r="531" s="483" customFormat="1" ht="30" customHeight="1" spans="1:4">
      <c r="A531" s="514" t="s">
        <v>200</v>
      </c>
      <c r="B531" s="497"/>
      <c r="C531" s="505"/>
      <c r="D531" s="499" t="s">
        <v>65</v>
      </c>
    </row>
    <row r="532" s="483" customFormat="1" ht="30" customHeight="1" spans="1:4">
      <c r="A532" s="514" t="s">
        <v>560</v>
      </c>
      <c r="B532" s="497"/>
      <c r="C532" s="505"/>
      <c r="D532" s="495" t="s">
        <v>65</v>
      </c>
    </row>
    <row r="533" s="483" customFormat="1" ht="30" customHeight="1" spans="1:4">
      <c r="A533" s="514" t="s">
        <v>561</v>
      </c>
      <c r="B533" s="497"/>
      <c r="C533" s="505">
        <v>22</v>
      </c>
      <c r="D533" s="499" t="s">
        <v>65</v>
      </c>
    </row>
    <row r="534" s="483" customFormat="1" ht="30" customHeight="1" spans="1:4">
      <c r="A534" s="514" t="s">
        <v>562</v>
      </c>
      <c r="B534" s="497"/>
      <c r="C534" s="505"/>
      <c r="D534" s="495" t="s">
        <v>65</v>
      </c>
    </row>
    <row r="535" s="483" customFormat="1" ht="30" customHeight="1" spans="1:4">
      <c r="A535" s="514" t="s">
        <v>563</v>
      </c>
      <c r="B535" s="497">
        <v>30</v>
      </c>
      <c r="C535" s="505"/>
      <c r="D535" s="499" t="s">
        <v>65</v>
      </c>
    </row>
    <row r="536" s="483" customFormat="1" ht="30" customHeight="1" spans="1:4">
      <c r="A536" s="514" t="s">
        <v>564</v>
      </c>
      <c r="B536" s="497">
        <v>251</v>
      </c>
      <c r="C536" s="505">
        <v>163</v>
      </c>
      <c r="D536" s="499">
        <v>-0.3506</v>
      </c>
    </row>
    <row r="537" s="483" customFormat="1" ht="30" customHeight="1" spans="1:4">
      <c r="A537" s="514" t="s">
        <v>565</v>
      </c>
      <c r="B537" s="497"/>
      <c r="C537" s="505"/>
      <c r="D537" s="499" t="s">
        <v>65</v>
      </c>
    </row>
    <row r="538" s="483" customFormat="1" ht="30" customHeight="1" spans="1:4">
      <c r="A538" s="514" t="s">
        <v>566</v>
      </c>
      <c r="B538" s="497">
        <v>20</v>
      </c>
      <c r="C538" s="505">
        <v>20</v>
      </c>
      <c r="D538" s="499">
        <v>0</v>
      </c>
    </row>
    <row r="539" s="483" customFormat="1" ht="30" customHeight="1" spans="1:4">
      <c r="A539" s="515" t="s">
        <v>567</v>
      </c>
      <c r="B539" s="494">
        <f>SUM(B540:B547)</f>
        <v>0</v>
      </c>
      <c r="C539" s="494">
        <v>0</v>
      </c>
      <c r="D539" s="495" t="s">
        <v>65</v>
      </c>
    </row>
    <row r="540" s="483" customFormat="1" ht="30" customHeight="1" spans="1:4">
      <c r="A540" s="514" t="s">
        <v>198</v>
      </c>
      <c r="B540" s="497"/>
      <c r="C540" s="505"/>
      <c r="D540" s="499" t="s">
        <v>65</v>
      </c>
    </row>
    <row r="541" s="483" customFormat="1" ht="30" customHeight="1" spans="1:4">
      <c r="A541" s="514" t="s">
        <v>199</v>
      </c>
      <c r="B541" s="497"/>
      <c r="C541" s="505"/>
      <c r="D541" s="499" t="s">
        <v>65</v>
      </c>
    </row>
    <row r="542" s="483" customFormat="1" ht="30" customHeight="1" spans="1:4">
      <c r="A542" s="514" t="s">
        <v>200</v>
      </c>
      <c r="B542" s="497"/>
      <c r="C542" s="498"/>
      <c r="D542" s="499" t="s">
        <v>65</v>
      </c>
    </row>
    <row r="543" s="483" customFormat="1" ht="30" customHeight="1" spans="1:4">
      <c r="A543" s="516" t="s">
        <v>568</v>
      </c>
      <c r="B543" s="497"/>
      <c r="C543" s="498"/>
      <c r="D543" s="504" t="s">
        <v>65</v>
      </c>
    </row>
    <row r="544" s="483" customFormat="1" ht="30" customHeight="1" spans="1:4">
      <c r="A544" s="516" t="s">
        <v>569</v>
      </c>
      <c r="B544" s="497"/>
      <c r="C544" s="494"/>
      <c r="D544" s="495" t="s">
        <v>65</v>
      </c>
    </row>
    <row r="545" s="483" customFormat="1" ht="30" customHeight="1" spans="1:4">
      <c r="A545" s="516" t="s">
        <v>570</v>
      </c>
      <c r="B545" s="497"/>
      <c r="C545" s="498"/>
      <c r="D545" s="504" t="s">
        <v>65</v>
      </c>
    </row>
    <row r="546" s="483" customFormat="1" ht="30" customHeight="1" spans="1:4">
      <c r="A546" s="516" t="s">
        <v>571</v>
      </c>
      <c r="B546" s="497"/>
      <c r="C546" s="498"/>
      <c r="D546" s="499" t="s">
        <v>65</v>
      </c>
    </row>
    <row r="547" s="483" customFormat="1" ht="30" customHeight="1" spans="1:4">
      <c r="A547" s="516" t="s">
        <v>572</v>
      </c>
      <c r="B547" s="497"/>
      <c r="C547" s="498"/>
      <c r="D547" s="499" t="s">
        <v>65</v>
      </c>
    </row>
    <row r="548" s="483" customFormat="1" ht="30" customHeight="1" spans="1:4">
      <c r="A548" s="515" t="s">
        <v>573</v>
      </c>
      <c r="B548" s="506">
        <f>SUM(B549:B555)</f>
        <v>300</v>
      </c>
      <c r="C548" s="506">
        <v>0</v>
      </c>
      <c r="D548" s="507" t="s">
        <v>65</v>
      </c>
    </row>
    <row r="549" s="483" customFormat="1" ht="30" customHeight="1" spans="1:4">
      <c r="A549" s="516" t="s">
        <v>337</v>
      </c>
      <c r="B549" s="497"/>
      <c r="C549" s="494"/>
      <c r="D549" s="495" t="s">
        <v>65</v>
      </c>
    </row>
    <row r="550" s="483" customFormat="1" ht="30" customHeight="1" spans="1:4">
      <c r="A550" s="516" t="s">
        <v>338</v>
      </c>
      <c r="B550" s="497"/>
      <c r="C550" s="498"/>
      <c r="D550" s="499" t="s">
        <v>65</v>
      </c>
    </row>
    <row r="551" s="483" customFormat="1" ht="30" customHeight="1" spans="1:4">
      <c r="A551" s="516" t="s">
        <v>339</v>
      </c>
      <c r="B551" s="497"/>
      <c r="C551" s="498"/>
      <c r="D551" s="499" t="s">
        <v>65</v>
      </c>
    </row>
    <row r="552" s="483" customFormat="1" ht="30" customHeight="1" spans="1:4">
      <c r="A552" s="516" t="s">
        <v>574</v>
      </c>
      <c r="B552" s="497"/>
      <c r="C552" s="498"/>
      <c r="D552" s="508" t="s">
        <v>65</v>
      </c>
    </row>
    <row r="553" s="483" customFormat="1" ht="30" customHeight="1" spans="1:4">
      <c r="A553" s="516" t="s">
        <v>575</v>
      </c>
      <c r="B553" s="497"/>
      <c r="C553" s="498"/>
      <c r="D553" s="499" t="s">
        <v>65</v>
      </c>
    </row>
    <row r="554" s="483" customFormat="1" ht="30" customHeight="1" spans="1:4">
      <c r="A554" s="516" t="s">
        <v>576</v>
      </c>
      <c r="B554" s="497"/>
      <c r="C554" s="498"/>
      <c r="D554" s="508" t="s">
        <v>65</v>
      </c>
    </row>
    <row r="555" s="483" customFormat="1" ht="30" customHeight="1" spans="1:4">
      <c r="A555" s="516" t="s">
        <v>577</v>
      </c>
      <c r="B555" s="497">
        <v>300</v>
      </c>
      <c r="C555" s="498"/>
      <c r="D555" s="499" t="s">
        <v>65</v>
      </c>
    </row>
    <row r="556" s="483" customFormat="1" ht="30" customHeight="1" spans="1:4">
      <c r="A556" s="515" t="s">
        <v>578</v>
      </c>
      <c r="B556" s="494">
        <f>SUM(B557:B559)</f>
        <v>5000</v>
      </c>
      <c r="C556" s="494">
        <v>2804</v>
      </c>
      <c r="D556" s="495">
        <v>-0.4392</v>
      </c>
    </row>
    <row r="557" s="483" customFormat="1" ht="30" customHeight="1" spans="1:4">
      <c r="A557" s="514" t="s">
        <v>579</v>
      </c>
      <c r="B557" s="497"/>
      <c r="C557" s="498"/>
      <c r="D557" s="499" t="s">
        <v>65</v>
      </c>
    </row>
    <row r="558" s="483" customFormat="1" ht="30" customHeight="1" spans="1:4">
      <c r="A558" s="514" t="s">
        <v>580</v>
      </c>
      <c r="B558" s="497"/>
      <c r="C558" s="498"/>
      <c r="D558" s="499" t="s">
        <v>65</v>
      </c>
    </row>
    <row r="559" s="483" customFormat="1" ht="30" customHeight="1" spans="1:4">
      <c r="A559" s="514" t="s">
        <v>581</v>
      </c>
      <c r="B559" s="497">
        <v>5000</v>
      </c>
      <c r="C559" s="498">
        <v>2804</v>
      </c>
      <c r="D559" s="499">
        <v>-0.4392</v>
      </c>
    </row>
    <row r="560" s="483" customFormat="1" ht="30" customHeight="1" spans="1:4">
      <c r="A560" s="515" t="s">
        <v>582</v>
      </c>
      <c r="B560" s="494">
        <f>B561+B580+B588+B590+B599+B603+B613+B622+B629+B637+B646+B652+B655+B658+B661+B664+B667+B671+B675+B684+B687</f>
        <v>49120</v>
      </c>
      <c r="C560" s="494">
        <v>53284</v>
      </c>
      <c r="D560" s="495">
        <v>0.0848</v>
      </c>
    </row>
    <row r="561" s="483" customFormat="1" ht="30" customHeight="1" spans="1:4">
      <c r="A561" s="515" t="s">
        <v>583</v>
      </c>
      <c r="B561" s="494">
        <f>SUM(B562:B579)</f>
        <v>1142</v>
      </c>
      <c r="C561" s="494">
        <v>1491</v>
      </c>
      <c r="D561" s="495">
        <v>0.3056</v>
      </c>
    </row>
    <row r="562" s="483" customFormat="1" ht="30" customHeight="1" spans="1:4">
      <c r="A562" s="514" t="s">
        <v>198</v>
      </c>
      <c r="B562" s="497">
        <v>621</v>
      </c>
      <c r="C562" s="498">
        <v>519</v>
      </c>
      <c r="D562" s="499">
        <v>-0.1643</v>
      </c>
    </row>
    <row r="563" s="483" customFormat="1" ht="30" customHeight="1" spans="1:4">
      <c r="A563" s="514" t="s">
        <v>199</v>
      </c>
      <c r="B563" s="497">
        <v>57</v>
      </c>
      <c r="C563" s="498">
        <v>58</v>
      </c>
      <c r="D563" s="499">
        <v>0.0175</v>
      </c>
    </row>
    <row r="564" s="483" customFormat="1" ht="30" customHeight="1" spans="1:4">
      <c r="A564" s="517" t="s">
        <v>200</v>
      </c>
      <c r="B564" s="497"/>
      <c r="C564" s="498"/>
      <c r="D564" s="495" t="s">
        <v>65</v>
      </c>
    </row>
    <row r="565" s="483" customFormat="1" ht="30" customHeight="1" spans="1:4">
      <c r="A565" s="517" t="s">
        <v>584</v>
      </c>
      <c r="B565" s="497"/>
      <c r="C565" s="498"/>
      <c r="D565" s="495" t="s">
        <v>65</v>
      </c>
    </row>
    <row r="566" s="483" customFormat="1" ht="30" customHeight="1" spans="1:4">
      <c r="A566" s="517" t="s">
        <v>585</v>
      </c>
      <c r="B566" s="497"/>
      <c r="C566" s="498"/>
      <c r="D566" s="504" t="s">
        <v>65</v>
      </c>
    </row>
    <row r="567" s="483" customFormat="1" ht="30" customHeight="1" spans="1:4">
      <c r="A567" s="517" t="s">
        <v>586</v>
      </c>
      <c r="B567" s="497">
        <v>22</v>
      </c>
      <c r="C567" s="498">
        <v>23</v>
      </c>
      <c r="D567" s="499">
        <v>0.0455</v>
      </c>
    </row>
    <row r="568" s="483" customFormat="1" ht="30" customHeight="1" spans="1:4">
      <c r="A568" s="517" t="s">
        <v>587</v>
      </c>
      <c r="B568" s="497"/>
      <c r="C568" s="503"/>
      <c r="D568" s="495" t="s">
        <v>65</v>
      </c>
    </row>
    <row r="569" s="483" customFormat="1" ht="30" customHeight="1" spans="1:4">
      <c r="A569" s="517" t="s">
        <v>239</v>
      </c>
      <c r="B569" s="497"/>
      <c r="C569" s="498"/>
      <c r="D569" s="499" t="s">
        <v>65</v>
      </c>
    </row>
    <row r="570" s="483" customFormat="1" ht="30" customHeight="1" spans="1:4">
      <c r="A570" s="517" t="s">
        <v>588</v>
      </c>
      <c r="B570" s="497">
        <v>25</v>
      </c>
      <c r="C570" s="498">
        <v>18</v>
      </c>
      <c r="D570" s="499">
        <v>-0.28</v>
      </c>
    </row>
    <row r="571" s="483" customFormat="1" ht="30" customHeight="1" spans="1:4">
      <c r="A571" s="517" t="s">
        <v>589</v>
      </c>
      <c r="B571" s="497"/>
      <c r="C571" s="498"/>
      <c r="D571" s="499" t="s">
        <v>65</v>
      </c>
    </row>
    <row r="572" s="483" customFormat="1" ht="30" customHeight="1" spans="1:4">
      <c r="A572" s="514" t="s">
        <v>590</v>
      </c>
      <c r="B572" s="497"/>
      <c r="C572" s="498"/>
      <c r="D572" s="499" t="s">
        <v>65</v>
      </c>
    </row>
    <row r="573" s="483" customFormat="1" ht="30" customHeight="1" spans="1:4">
      <c r="A573" s="514" t="s">
        <v>591</v>
      </c>
      <c r="B573" s="497"/>
      <c r="C573" s="498"/>
      <c r="D573" s="499" t="s">
        <v>65</v>
      </c>
    </row>
    <row r="574" s="483" customFormat="1" ht="30" customHeight="1" spans="1:4">
      <c r="A574" s="514" t="s">
        <v>592</v>
      </c>
      <c r="B574" s="497"/>
      <c r="C574" s="498"/>
      <c r="D574" s="499" t="s">
        <v>65</v>
      </c>
    </row>
    <row r="575" s="483" customFormat="1" ht="30" customHeight="1" spans="1:4">
      <c r="A575" s="514" t="s">
        <v>593</v>
      </c>
      <c r="B575" s="497"/>
      <c r="C575" s="498"/>
      <c r="D575" s="499" t="s">
        <v>65</v>
      </c>
    </row>
    <row r="576" s="483" customFormat="1" ht="30" customHeight="1" spans="1:4">
      <c r="A576" s="514" t="s">
        <v>594</v>
      </c>
      <c r="B576" s="497"/>
      <c r="C576" s="494"/>
      <c r="D576" s="495" t="s">
        <v>65</v>
      </c>
    </row>
    <row r="577" s="483" customFormat="1" ht="30" customHeight="1" spans="1:4">
      <c r="A577" s="514" t="s">
        <v>595</v>
      </c>
      <c r="B577" s="497"/>
      <c r="C577" s="505"/>
      <c r="D577" s="499" t="s">
        <v>65</v>
      </c>
    </row>
    <row r="578" s="483" customFormat="1" ht="30" customHeight="1" spans="1:4">
      <c r="A578" s="514" t="s">
        <v>207</v>
      </c>
      <c r="B578" s="497"/>
      <c r="C578" s="494"/>
      <c r="D578" s="495" t="s">
        <v>65</v>
      </c>
    </row>
    <row r="579" s="483" customFormat="1" ht="30" customHeight="1" spans="1:4">
      <c r="A579" s="518" t="s">
        <v>596</v>
      </c>
      <c r="B579" s="497">
        <v>417</v>
      </c>
      <c r="C579" s="498">
        <v>873</v>
      </c>
      <c r="D579" s="504">
        <v>1.0935</v>
      </c>
    </row>
    <row r="580" s="483" customFormat="1" ht="30" customHeight="1" spans="1:4">
      <c r="A580" s="515" t="s">
        <v>597</v>
      </c>
      <c r="B580" s="494">
        <f>SUM(B581:B587)</f>
        <v>6619</v>
      </c>
      <c r="C580" s="494">
        <v>9635</v>
      </c>
      <c r="D580" s="495">
        <v>0.4557</v>
      </c>
    </row>
    <row r="581" s="483" customFormat="1" ht="30" customHeight="1" spans="1:4">
      <c r="A581" s="496" t="s">
        <v>198</v>
      </c>
      <c r="B581" s="497">
        <v>647</v>
      </c>
      <c r="C581" s="498">
        <v>482</v>
      </c>
      <c r="D581" s="499">
        <v>-0.255</v>
      </c>
    </row>
    <row r="582" s="483" customFormat="1" ht="30" customHeight="1" spans="1:4">
      <c r="A582" s="514" t="s">
        <v>199</v>
      </c>
      <c r="B582" s="497"/>
      <c r="C582" s="498"/>
      <c r="D582" s="499" t="s">
        <v>65</v>
      </c>
    </row>
    <row r="583" s="483" customFormat="1" ht="30" customHeight="1" spans="1:4">
      <c r="A583" s="514" t="s">
        <v>200</v>
      </c>
      <c r="B583" s="497"/>
      <c r="C583" s="498"/>
      <c r="D583" s="499" t="s">
        <v>65</v>
      </c>
    </row>
    <row r="584" s="483" customFormat="1" ht="30" customHeight="1" spans="1:4">
      <c r="A584" s="514" t="s">
        <v>598</v>
      </c>
      <c r="B584" s="497">
        <v>2</v>
      </c>
      <c r="C584" s="498">
        <v>7</v>
      </c>
      <c r="D584" s="499">
        <v>2.5</v>
      </c>
    </row>
    <row r="585" s="483" customFormat="1" ht="30" customHeight="1" spans="1:4">
      <c r="A585" s="514" t="s">
        <v>599</v>
      </c>
      <c r="B585" s="497">
        <v>2</v>
      </c>
      <c r="C585" s="505">
        <v>2</v>
      </c>
      <c r="D585" s="499">
        <v>0</v>
      </c>
    </row>
    <row r="586" s="483" customFormat="1" ht="30" customHeight="1" spans="1:4">
      <c r="A586" s="514" t="s">
        <v>600</v>
      </c>
      <c r="B586" s="497"/>
      <c r="C586" s="505"/>
      <c r="D586" s="499" t="s">
        <v>65</v>
      </c>
    </row>
    <row r="587" s="483" customFormat="1" ht="30" customHeight="1" spans="1:4">
      <c r="A587" s="514" t="s">
        <v>601</v>
      </c>
      <c r="B587" s="497">
        <v>5968</v>
      </c>
      <c r="C587" s="503">
        <v>9144</v>
      </c>
      <c r="D587" s="504">
        <v>0.5322</v>
      </c>
    </row>
    <row r="588" s="483" customFormat="1" ht="30" customHeight="1" spans="1:4">
      <c r="A588" s="515" t="s">
        <v>602</v>
      </c>
      <c r="B588" s="494">
        <f>SUM(B589:B589)</f>
        <v>0</v>
      </c>
      <c r="C588" s="494">
        <v>0</v>
      </c>
      <c r="D588" s="495" t="s">
        <v>65</v>
      </c>
    </row>
    <row r="589" s="483" customFormat="1" ht="30" customHeight="1" spans="1:4">
      <c r="A589" s="516" t="s">
        <v>603</v>
      </c>
      <c r="B589" s="497"/>
      <c r="C589" s="505"/>
      <c r="D589" s="495" t="s">
        <v>65</v>
      </c>
    </row>
    <row r="590" s="483" customFormat="1" ht="30" customHeight="1" spans="1:4">
      <c r="A590" s="515" t="s">
        <v>604</v>
      </c>
      <c r="B590" s="494">
        <f>SUM(B591:B598)</f>
        <v>22401</v>
      </c>
      <c r="C590" s="494">
        <v>21636</v>
      </c>
      <c r="D590" s="495">
        <v>-0.0342</v>
      </c>
    </row>
    <row r="591" s="483" customFormat="1" ht="30" customHeight="1" spans="1:4">
      <c r="A591" s="516" t="s">
        <v>605</v>
      </c>
      <c r="B591" s="497">
        <v>3332</v>
      </c>
      <c r="C591" s="503">
        <v>4007</v>
      </c>
      <c r="D591" s="504">
        <v>0.2026</v>
      </c>
    </row>
    <row r="592" s="483" customFormat="1" ht="30" customHeight="1" spans="1:4">
      <c r="A592" s="516" t="s">
        <v>606</v>
      </c>
      <c r="B592" s="497">
        <v>4280</v>
      </c>
      <c r="C592" s="498">
        <v>3798</v>
      </c>
      <c r="D592" s="499">
        <v>-0.1126</v>
      </c>
    </row>
    <row r="593" s="483" customFormat="1" ht="30" customHeight="1" spans="1:4">
      <c r="A593" s="516" t="s">
        <v>607</v>
      </c>
      <c r="B593" s="497"/>
      <c r="C593" s="498"/>
      <c r="D593" s="499" t="s">
        <v>65</v>
      </c>
    </row>
    <row r="594" s="483" customFormat="1" ht="30" customHeight="1" spans="1:4">
      <c r="A594" s="516" t="s">
        <v>608</v>
      </c>
      <c r="B594" s="497">
        <v>8387</v>
      </c>
      <c r="C594" s="498">
        <v>7025</v>
      </c>
      <c r="D594" s="499">
        <v>-0.1624</v>
      </c>
    </row>
    <row r="595" s="483" customFormat="1" ht="30" customHeight="1" spans="1:4">
      <c r="A595" s="516" t="s">
        <v>609</v>
      </c>
      <c r="B595" s="497">
        <v>1036</v>
      </c>
      <c r="C595" s="498">
        <v>2457</v>
      </c>
      <c r="D595" s="499">
        <v>1.3716</v>
      </c>
    </row>
    <row r="596" s="483" customFormat="1" ht="30" customHeight="1" spans="1:4">
      <c r="A596" s="516" t="s">
        <v>610</v>
      </c>
      <c r="B596" s="497">
        <v>5366</v>
      </c>
      <c r="C596" s="498">
        <v>4349</v>
      </c>
      <c r="D596" s="499">
        <v>-0.1895</v>
      </c>
    </row>
    <row r="597" s="483" customFormat="1" ht="30" customHeight="1" spans="1:4">
      <c r="A597" s="516" t="s">
        <v>611</v>
      </c>
      <c r="B597" s="497"/>
      <c r="C597" s="498"/>
      <c r="D597" s="504" t="s">
        <v>65</v>
      </c>
    </row>
    <row r="598" s="483" customFormat="1" ht="30" customHeight="1" spans="1:4">
      <c r="A598" s="514" t="s">
        <v>612</v>
      </c>
      <c r="B598" s="497"/>
      <c r="C598" s="498"/>
      <c r="D598" s="499" t="s">
        <v>65</v>
      </c>
    </row>
    <row r="599" s="483" customFormat="1" ht="30" customHeight="1" spans="1:4">
      <c r="A599" s="515" t="s">
        <v>613</v>
      </c>
      <c r="B599" s="494">
        <f>SUM(B600:B602)</f>
        <v>0</v>
      </c>
      <c r="C599" s="494">
        <v>0</v>
      </c>
      <c r="D599" s="495" t="s">
        <v>65</v>
      </c>
    </row>
    <row r="600" s="483" customFormat="1" ht="30" customHeight="1" spans="1:4">
      <c r="A600" s="514" t="s">
        <v>614</v>
      </c>
      <c r="B600" s="497"/>
      <c r="C600" s="498"/>
      <c r="D600" s="499" t="s">
        <v>65</v>
      </c>
    </row>
    <row r="601" s="483" customFormat="1" ht="30" customHeight="1" spans="1:4">
      <c r="A601" s="514" t="s">
        <v>615</v>
      </c>
      <c r="B601" s="497"/>
      <c r="C601" s="494"/>
      <c r="D601" s="495" t="s">
        <v>65</v>
      </c>
    </row>
    <row r="602" s="483" customFormat="1" ht="30" customHeight="1" spans="1:4">
      <c r="A602" s="514" t="s">
        <v>616</v>
      </c>
      <c r="B602" s="497"/>
      <c r="C602" s="498"/>
      <c r="D602" s="499" t="s">
        <v>65</v>
      </c>
    </row>
    <row r="603" s="483" customFormat="1" ht="30" customHeight="1" spans="1:4">
      <c r="A603" s="515" t="s">
        <v>617</v>
      </c>
      <c r="B603" s="494">
        <f>SUM(B604:B612)</f>
        <v>1451</v>
      </c>
      <c r="C603" s="494">
        <v>1311</v>
      </c>
      <c r="D603" s="495">
        <v>-0.0965</v>
      </c>
    </row>
    <row r="604" s="483" customFormat="1" ht="30" customHeight="1" spans="1:4">
      <c r="A604" s="514" t="s">
        <v>618</v>
      </c>
      <c r="B604" s="497"/>
      <c r="C604" s="498"/>
      <c r="D604" s="499" t="s">
        <v>65</v>
      </c>
    </row>
    <row r="605" s="483" customFormat="1" ht="30" customHeight="1" spans="1:4">
      <c r="A605" s="514" t="s">
        <v>619</v>
      </c>
      <c r="B605" s="497"/>
      <c r="C605" s="498"/>
      <c r="D605" s="499" t="s">
        <v>65</v>
      </c>
    </row>
    <row r="606" s="483" customFormat="1" ht="30" customHeight="1" spans="1:4">
      <c r="A606" s="500" t="s">
        <v>620</v>
      </c>
      <c r="B606" s="497">
        <v>51</v>
      </c>
      <c r="C606" s="498">
        <v>36</v>
      </c>
      <c r="D606" s="499">
        <v>-0.2941</v>
      </c>
    </row>
    <row r="607" s="483" customFormat="1" ht="30" customHeight="1" spans="1:4">
      <c r="A607" s="514" t="s">
        <v>621</v>
      </c>
      <c r="B607" s="497"/>
      <c r="C607" s="498"/>
      <c r="D607" s="499" t="s">
        <v>65</v>
      </c>
    </row>
    <row r="608" s="483" customFormat="1" ht="30" customHeight="1" spans="1:4">
      <c r="A608" s="514" t="s">
        <v>622</v>
      </c>
      <c r="B608" s="497"/>
      <c r="C608" s="498"/>
      <c r="D608" s="499" t="s">
        <v>65</v>
      </c>
    </row>
    <row r="609" s="483" customFormat="1" ht="30" customHeight="1" spans="1:4">
      <c r="A609" s="514" t="s">
        <v>623</v>
      </c>
      <c r="B609" s="497"/>
      <c r="C609" s="498"/>
      <c r="D609" s="504" t="s">
        <v>65</v>
      </c>
    </row>
    <row r="610" s="483" customFormat="1" ht="30" customHeight="1" spans="1:4">
      <c r="A610" s="514" t="s">
        <v>624</v>
      </c>
      <c r="B610" s="497"/>
      <c r="C610" s="494"/>
      <c r="D610" s="495" t="s">
        <v>65</v>
      </c>
    </row>
    <row r="611" s="483" customFormat="1" ht="30" customHeight="1" spans="1:4">
      <c r="A611" s="514" t="s">
        <v>625</v>
      </c>
      <c r="B611" s="497"/>
      <c r="C611" s="498"/>
      <c r="D611" s="504" t="s">
        <v>65</v>
      </c>
    </row>
    <row r="612" s="483" customFormat="1" ht="30" customHeight="1" spans="1:4">
      <c r="A612" s="514" t="s">
        <v>626</v>
      </c>
      <c r="B612" s="497">
        <v>1400</v>
      </c>
      <c r="C612" s="498">
        <v>1275</v>
      </c>
      <c r="D612" s="499">
        <v>-0.0893</v>
      </c>
    </row>
    <row r="613" s="483" customFormat="1" ht="30" customHeight="1" spans="1:4">
      <c r="A613" s="515" t="s">
        <v>627</v>
      </c>
      <c r="B613" s="494">
        <f>SUM(B614:B621)</f>
        <v>1822</v>
      </c>
      <c r="C613" s="494">
        <v>2963</v>
      </c>
      <c r="D613" s="495">
        <v>0.6262</v>
      </c>
    </row>
    <row r="614" s="483" customFormat="1" ht="30" customHeight="1" spans="1:4">
      <c r="A614" s="514" t="s">
        <v>628</v>
      </c>
      <c r="B614" s="497">
        <v>1644</v>
      </c>
      <c r="C614" s="498">
        <v>1767</v>
      </c>
      <c r="D614" s="499">
        <v>0.0748</v>
      </c>
    </row>
    <row r="615" s="483" customFormat="1" ht="30" customHeight="1" spans="1:4">
      <c r="A615" s="514" t="s">
        <v>629</v>
      </c>
      <c r="B615" s="497">
        <v>14</v>
      </c>
      <c r="C615" s="498">
        <v>538</v>
      </c>
      <c r="D615" s="499">
        <v>37.4286</v>
      </c>
    </row>
    <row r="616" s="483" customFormat="1" ht="30" customHeight="1" spans="1:4">
      <c r="A616" s="514" t="s">
        <v>630</v>
      </c>
      <c r="B616" s="497">
        <v>5</v>
      </c>
      <c r="C616" s="498">
        <v>2</v>
      </c>
      <c r="D616" s="504">
        <v>-0.6</v>
      </c>
    </row>
    <row r="617" s="483" customFormat="1" ht="30" customHeight="1" spans="1:4">
      <c r="A617" s="514" t="s">
        <v>631</v>
      </c>
      <c r="B617" s="497">
        <v>16</v>
      </c>
      <c r="C617" s="503">
        <v>209</v>
      </c>
      <c r="D617" s="504">
        <v>12.0625</v>
      </c>
    </row>
    <row r="618" s="483" customFormat="1" ht="30" customHeight="1" spans="1:4">
      <c r="A618" s="514" t="s">
        <v>632</v>
      </c>
      <c r="B618" s="497">
        <v>44</v>
      </c>
      <c r="C618" s="498">
        <v>9</v>
      </c>
      <c r="D618" s="499">
        <v>-0.7955</v>
      </c>
    </row>
    <row r="619" s="483" customFormat="1" ht="30" customHeight="1" spans="1:4">
      <c r="A619" s="514" t="s">
        <v>633</v>
      </c>
      <c r="B619" s="497"/>
      <c r="C619" s="498"/>
      <c r="D619" s="504" t="s">
        <v>65</v>
      </c>
    </row>
    <row r="620" s="483" customFormat="1" ht="30" customHeight="1" spans="1:4">
      <c r="A620" s="514" t="s">
        <v>634</v>
      </c>
      <c r="B620" s="497">
        <v>6</v>
      </c>
      <c r="C620" s="498">
        <v>6</v>
      </c>
      <c r="D620" s="499">
        <v>0</v>
      </c>
    </row>
    <row r="621" s="483" customFormat="1" ht="30" customHeight="1" spans="1:4">
      <c r="A621" s="514" t="s">
        <v>635</v>
      </c>
      <c r="B621" s="497">
        <v>93</v>
      </c>
      <c r="C621" s="498">
        <v>432</v>
      </c>
      <c r="D621" s="504">
        <v>3.6452</v>
      </c>
    </row>
    <row r="622" s="483" customFormat="1" ht="30" customHeight="1" spans="1:4">
      <c r="A622" s="515" t="s">
        <v>636</v>
      </c>
      <c r="B622" s="494">
        <f>SUM(B623:B628)</f>
        <v>100</v>
      </c>
      <c r="C622" s="494">
        <v>285</v>
      </c>
      <c r="D622" s="495">
        <v>1.85</v>
      </c>
    </row>
    <row r="623" s="483" customFormat="1" ht="30" customHeight="1" spans="1:4">
      <c r="A623" s="514" t="s">
        <v>637</v>
      </c>
      <c r="B623" s="497">
        <v>45</v>
      </c>
      <c r="C623" s="498">
        <v>79</v>
      </c>
      <c r="D623" s="499">
        <v>0.7556</v>
      </c>
    </row>
    <row r="624" s="483" customFormat="1" ht="30" customHeight="1" spans="1:4">
      <c r="A624" s="514" t="s">
        <v>638</v>
      </c>
      <c r="B624" s="497">
        <v>5</v>
      </c>
      <c r="C624" s="498">
        <v>143</v>
      </c>
      <c r="D624" s="504">
        <v>27.6</v>
      </c>
    </row>
    <row r="625" s="483" customFormat="1" ht="30" customHeight="1" spans="1:4">
      <c r="A625" s="514" t="s">
        <v>639</v>
      </c>
      <c r="B625" s="497"/>
      <c r="C625" s="503"/>
      <c r="D625" s="495" t="s">
        <v>65</v>
      </c>
    </row>
    <row r="626" s="483" customFormat="1" ht="30" customHeight="1" spans="1:4">
      <c r="A626" s="514" t="s">
        <v>640</v>
      </c>
      <c r="B626" s="497">
        <v>17</v>
      </c>
      <c r="C626" s="498">
        <v>18</v>
      </c>
      <c r="D626" s="504">
        <v>0.0588</v>
      </c>
    </row>
    <row r="627" s="483" customFormat="1" ht="30" customHeight="1" spans="1:4">
      <c r="A627" s="514" t="s">
        <v>641</v>
      </c>
      <c r="B627" s="497"/>
      <c r="C627" s="498">
        <v>16</v>
      </c>
      <c r="D627" s="499" t="s">
        <v>65</v>
      </c>
    </row>
    <row r="628" s="483" customFormat="1" ht="30" customHeight="1" spans="1:4">
      <c r="A628" s="517" t="s">
        <v>642</v>
      </c>
      <c r="B628" s="497">
        <v>33</v>
      </c>
      <c r="C628" s="498">
        <v>29</v>
      </c>
      <c r="D628" s="504">
        <v>-0.1212</v>
      </c>
    </row>
    <row r="629" s="483" customFormat="1" ht="30" customHeight="1" spans="1:4">
      <c r="A629" s="515" t="s">
        <v>643</v>
      </c>
      <c r="B629" s="494">
        <f>SUM(B630:B636)</f>
        <v>688</v>
      </c>
      <c r="C629" s="494">
        <v>1000</v>
      </c>
      <c r="D629" s="495">
        <v>0.4535</v>
      </c>
    </row>
    <row r="630" s="483" customFormat="1" ht="30" customHeight="1" spans="1:4">
      <c r="A630" s="500" t="s">
        <v>644</v>
      </c>
      <c r="B630" s="497">
        <v>12</v>
      </c>
      <c r="C630" s="498">
        <v>213</v>
      </c>
      <c r="D630" s="499">
        <v>16.75</v>
      </c>
    </row>
    <row r="631" s="483" customFormat="1" ht="30" customHeight="1" spans="1:4">
      <c r="A631" s="514" t="s">
        <v>645</v>
      </c>
      <c r="B631" s="497">
        <v>157</v>
      </c>
      <c r="C631" s="498">
        <v>258</v>
      </c>
      <c r="D631" s="499">
        <v>0.6433</v>
      </c>
    </row>
    <row r="632" s="483" customFormat="1" ht="30" customHeight="1" spans="1:4">
      <c r="A632" s="514" t="s">
        <v>646</v>
      </c>
      <c r="B632" s="497"/>
      <c r="C632" s="498"/>
      <c r="D632" s="499" t="s">
        <v>65</v>
      </c>
    </row>
    <row r="633" s="483" customFormat="1" ht="30" customHeight="1" spans="1:4">
      <c r="A633" s="514" t="s">
        <v>647</v>
      </c>
      <c r="B633" s="497">
        <v>364</v>
      </c>
      <c r="C633" s="498">
        <v>408</v>
      </c>
      <c r="D633" s="504">
        <v>0.1209</v>
      </c>
    </row>
    <row r="634" s="483" customFormat="1" ht="30" customHeight="1" spans="1:4">
      <c r="A634" s="514" t="s">
        <v>648</v>
      </c>
      <c r="B634" s="497">
        <v>155</v>
      </c>
      <c r="C634" s="503">
        <v>121</v>
      </c>
      <c r="D634" s="504">
        <v>-0.2194</v>
      </c>
    </row>
    <row r="635" s="483" customFormat="1" ht="30" customHeight="1" spans="1:4">
      <c r="A635" s="514" t="s">
        <v>649</v>
      </c>
      <c r="B635" s="497"/>
      <c r="C635" s="498"/>
      <c r="D635" s="504" t="s">
        <v>65</v>
      </c>
    </row>
    <row r="636" s="483" customFormat="1" ht="30" customHeight="1" spans="1:4">
      <c r="A636" s="514" t="s">
        <v>650</v>
      </c>
      <c r="B636" s="497"/>
      <c r="C636" s="498"/>
      <c r="D636" s="499" t="s">
        <v>65</v>
      </c>
    </row>
    <row r="637" s="483" customFormat="1" ht="30" customHeight="1" spans="1:4">
      <c r="A637" s="515" t="s">
        <v>651</v>
      </c>
      <c r="B637" s="494">
        <f>SUM(B638:B645)</f>
        <v>941</v>
      </c>
      <c r="C637" s="494">
        <v>1271</v>
      </c>
      <c r="D637" s="495">
        <v>0.3507</v>
      </c>
    </row>
    <row r="638" s="483" customFormat="1" ht="30" customHeight="1" spans="1:4">
      <c r="A638" s="514" t="s">
        <v>198</v>
      </c>
      <c r="B638" s="497">
        <v>232</v>
      </c>
      <c r="C638" s="498">
        <v>175</v>
      </c>
      <c r="D638" s="504">
        <v>-0.2457</v>
      </c>
    </row>
    <row r="639" s="483" customFormat="1" ht="30" customHeight="1" spans="1:4">
      <c r="A639" s="514" t="s">
        <v>199</v>
      </c>
      <c r="B639" s="497"/>
      <c r="C639" s="503"/>
      <c r="D639" s="504" t="s">
        <v>65</v>
      </c>
    </row>
    <row r="640" s="483" customFormat="1" ht="30" customHeight="1" spans="1:4">
      <c r="A640" s="514" t="s">
        <v>200</v>
      </c>
      <c r="B640" s="497"/>
      <c r="C640" s="494"/>
      <c r="D640" s="495" t="s">
        <v>65</v>
      </c>
    </row>
    <row r="641" s="483" customFormat="1" ht="30" customHeight="1" spans="1:4">
      <c r="A641" s="514" t="s">
        <v>652</v>
      </c>
      <c r="B641" s="497"/>
      <c r="C641" s="498"/>
      <c r="D641" s="499" t="s">
        <v>65</v>
      </c>
    </row>
    <row r="642" s="483" customFormat="1" ht="30" customHeight="1" spans="1:4">
      <c r="A642" s="517" t="s">
        <v>653</v>
      </c>
      <c r="B642" s="497"/>
      <c r="C642" s="498">
        <v>514</v>
      </c>
      <c r="D642" s="504" t="s">
        <v>65</v>
      </c>
    </row>
    <row r="643" s="483" customFormat="1" ht="30" customHeight="1" spans="1:4">
      <c r="A643" s="514" t="s">
        <v>654</v>
      </c>
      <c r="B643" s="497"/>
      <c r="C643" s="494"/>
      <c r="D643" s="495" t="s">
        <v>65</v>
      </c>
    </row>
    <row r="644" s="483" customFormat="1" ht="30" customHeight="1" spans="1:4">
      <c r="A644" s="514" t="s">
        <v>655</v>
      </c>
      <c r="B644" s="497">
        <v>300</v>
      </c>
      <c r="C644" s="498">
        <v>563</v>
      </c>
      <c r="D644" s="504">
        <v>0.8767</v>
      </c>
    </row>
    <row r="645" s="483" customFormat="1" ht="30" customHeight="1" spans="1:4">
      <c r="A645" s="514" t="s">
        <v>656</v>
      </c>
      <c r="B645" s="497">
        <v>409</v>
      </c>
      <c r="C645" s="498">
        <v>19</v>
      </c>
      <c r="D645" s="504">
        <v>-0.9535</v>
      </c>
    </row>
    <row r="646" s="483" customFormat="1" ht="30" customHeight="1" spans="1:4">
      <c r="A646" s="515" t="s">
        <v>657</v>
      </c>
      <c r="B646" s="494">
        <f>SUM(B647:B651)</f>
        <v>169</v>
      </c>
      <c r="C646" s="494">
        <v>149</v>
      </c>
      <c r="D646" s="495">
        <v>-0.1183</v>
      </c>
    </row>
    <row r="647" s="483" customFormat="1" ht="30" customHeight="1" spans="1:4">
      <c r="A647" s="514" t="s">
        <v>198</v>
      </c>
      <c r="B647" s="497">
        <v>154</v>
      </c>
      <c r="C647" s="498">
        <v>134</v>
      </c>
      <c r="D647" s="499">
        <v>-0.1299</v>
      </c>
    </row>
    <row r="648" s="483" customFormat="1" ht="30" customHeight="1" spans="1:4">
      <c r="A648" s="514" t="s">
        <v>199</v>
      </c>
      <c r="B648" s="497"/>
      <c r="C648" s="498"/>
      <c r="D648" s="495" t="s">
        <v>65</v>
      </c>
    </row>
    <row r="649" s="483" customFormat="1" ht="30" customHeight="1" spans="1:4">
      <c r="A649" s="514" t="s">
        <v>200</v>
      </c>
      <c r="B649" s="497"/>
      <c r="C649" s="503"/>
      <c r="D649" s="504" t="s">
        <v>65</v>
      </c>
    </row>
    <row r="650" s="483" customFormat="1" ht="30" customHeight="1" spans="1:4">
      <c r="A650" s="514" t="s">
        <v>207</v>
      </c>
      <c r="B650" s="497"/>
      <c r="C650" s="505"/>
      <c r="D650" s="499" t="s">
        <v>65</v>
      </c>
    </row>
    <row r="651" s="483" customFormat="1" ht="30" customHeight="1" spans="1:4">
      <c r="A651" s="514" t="s">
        <v>658</v>
      </c>
      <c r="B651" s="497">
        <v>15</v>
      </c>
      <c r="C651" s="505">
        <v>15</v>
      </c>
      <c r="D651" s="504">
        <v>0</v>
      </c>
    </row>
    <row r="652" s="483" customFormat="1" ht="30" customHeight="1" spans="1:4">
      <c r="A652" s="515" t="s">
        <v>659</v>
      </c>
      <c r="B652" s="494">
        <f>SUM(B653:B654)</f>
        <v>306</v>
      </c>
      <c r="C652" s="494">
        <v>5226</v>
      </c>
      <c r="D652" s="495">
        <v>16.0784</v>
      </c>
    </row>
    <row r="653" s="483" customFormat="1" ht="30" customHeight="1" spans="1:4">
      <c r="A653" s="514" t="s">
        <v>660</v>
      </c>
      <c r="B653" s="497">
        <v>27</v>
      </c>
      <c r="C653" s="505">
        <v>331</v>
      </c>
      <c r="D653" s="499">
        <v>11.2593</v>
      </c>
    </row>
    <row r="654" s="483" customFormat="1" ht="30" customHeight="1" spans="1:4">
      <c r="A654" s="514" t="s">
        <v>661</v>
      </c>
      <c r="B654" s="497">
        <v>279</v>
      </c>
      <c r="C654" s="505">
        <v>4895</v>
      </c>
      <c r="D654" s="499">
        <v>16.5448</v>
      </c>
    </row>
    <row r="655" s="483" customFormat="1" ht="30" customHeight="1" spans="1:4">
      <c r="A655" s="515" t="s">
        <v>662</v>
      </c>
      <c r="B655" s="494">
        <f>SUM(B656:B657)</f>
        <v>279</v>
      </c>
      <c r="C655" s="494">
        <v>900</v>
      </c>
      <c r="D655" s="495">
        <v>2.2258</v>
      </c>
    </row>
    <row r="656" s="483" customFormat="1" ht="30" customHeight="1" spans="1:4">
      <c r="A656" s="514" t="s">
        <v>663</v>
      </c>
      <c r="B656" s="497">
        <v>160</v>
      </c>
      <c r="C656" s="505">
        <v>860</v>
      </c>
      <c r="D656" s="499">
        <v>4.375</v>
      </c>
    </row>
    <row r="657" s="483" customFormat="1" ht="30" customHeight="1" spans="1:4">
      <c r="A657" s="514" t="s">
        <v>664</v>
      </c>
      <c r="B657" s="497">
        <v>119</v>
      </c>
      <c r="C657" s="498">
        <v>40</v>
      </c>
      <c r="D657" s="499">
        <v>-0.6639</v>
      </c>
    </row>
    <row r="658" s="483" customFormat="1" ht="30" customHeight="1" spans="1:4">
      <c r="A658" s="515" t="s">
        <v>665</v>
      </c>
      <c r="B658" s="494">
        <f>SUM(B659:B660)</f>
        <v>25</v>
      </c>
      <c r="C658" s="494">
        <v>604</v>
      </c>
      <c r="D658" s="495">
        <v>23.16</v>
      </c>
    </row>
    <row r="659" s="483" customFormat="1" ht="30" customHeight="1" spans="1:4">
      <c r="A659" s="514" t="s">
        <v>666</v>
      </c>
      <c r="B659" s="497"/>
      <c r="C659" s="510"/>
      <c r="D659" s="508" t="s">
        <v>65</v>
      </c>
    </row>
    <row r="660" s="483" customFormat="1" ht="30" customHeight="1" spans="1:4">
      <c r="A660" s="514" t="s">
        <v>667</v>
      </c>
      <c r="B660" s="497">
        <v>25</v>
      </c>
      <c r="C660" s="505">
        <v>604</v>
      </c>
      <c r="D660" s="504">
        <v>23.16</v>
      </c>
    </row>
    <row r="661" s="483" customFormat="1" ht="30" customHeight="1" spans="1:4">
      <c r="A661" s="515" t="s">
        <v>668</v>
      </c>
      <c r="B661" s="494">
        <f>SUM(B662:B663)</f>
        <v>0</v>
      </c>
      <c r="C661" s="494">
        <v>0</v>
      </c>
      <c r="D661" s="495" t="s">
        <v>65</v>
      </c>
    </row>
    <row r="662" s="483" customFormat="1" ht="30" customHeight="1" spans="1:4">
      <c r="A662" s="514" t="s">
        <v>669</v>
      </c>
      <c r="B662" s="497"/>
      <c r="C662" s="505"/>
      <c r="D662" s="508" t="s">
        <v>65</v>
      </c>
    </row>
    <row r="663" s="483" customFormat="1" ht="30" customHeight="1" spans="1:4">
      <c r="A663" s="514" t="s">
        <v>670</v>
      </c>
      <c r="B663" s="497"/>
      <c r="C663" s="510"/>
      <c r="D663" s="508" t="s">
        <v>65</v>
      </c>
    </row>
    <row r="664" s="483" customFormat="1" ht="30" customHeight="1" spans="1:4">
      <c r="A664" s="515" t="s">
        <v>671</v>
      </c>
      <c r="B664" s="494">
        <f>SUM(B665:B666)</f>
        <v>0</v>
      </c>
      <c r="C664" s="494">
        <v>0</v>
      </c>
      <c r="D664" s="495" t="s">
        <v>65</v>
      </c>
    </row>
    <row r="665" s="483" customFormat="1" ht="30" customHeight="1" spans="1:4">
      <c r="A665" s="514" t="s">
        <v>672</v>
      </c>
      <c r="B665" s="497"/>
      <c r="C665" s="498"/>
      <c r="D665" s="499" t="s">
        <v>65</v>
      </c>
    </row>
    <row r="666" s="483" customFormat="1" ht="30" customHeight="1" spans="1:4">
      <c r="A666" s="514" t="s">
        <v>673</v>
      </c>
      <c r="B666" s="497"/>
      <c r="C666" s="498"/>
      <c r="D666" s="499" t="s">
        <v>65</v>
      </c>
    </row>
    <row r="667" s="483" customFormat="1" ht="30" customHeight="1" spans="1:4">
      <c r="A667" s="515" t="s">
        <v>674</v>
      </c>
      <c r="B667" s="510">
        <f>SUM(B668:B670)</f>
        <v>2296</v>
      </c>
      <c r="C667" s="510">
        <v>249</v>
      </c>
      <c r="D667" s="508">
        <v>-0.8916</v>
      </c>
    </row>
    <row r="668" s="483" customFormat="1" ht="30" customHeight="1" spans="1:4">
      <c r="A668" s="516" t="s">
        <v>675</v>
      </c>
      <c r="B668" s="497"/>
      <c r="C668" s="498"/>
      <c r="D668" s="508" t="s">
        <v>65</v>
      </c>
    </row>
    <row r="669" s="483" customFormat="1" ht="30" customHeight="1" spans="1:4">
      <c r="A669" s="516" t="s">
        <v>676</v>
      </c>
      <c r="B669" s="497">
        <v>2296</v>
      </c>
      <c r="C669" s="498">
        <v>249</v>
      </c>
      <c r="D669" s="499">
        <v>-0.8916</v>
      </c>
    </row>
    <row r="670" s="483" customFormat="1" ht="30" customHeight="1" spans="1:4">
      <c r="A670" s="516" t="s">
        <v>677</v>
      </c>
      <c r="B670" s="497"/>
      <c r="C670" s="498"/>
      <c r="D670" s="499" t="s">
        <v>65</v>
      </c>
    </row>
    <row r="671" s="483" customFormat="1" ht="30" customHeight="1" spans="1:4">
      <c r="A671" s="515" t="s">
        <v>678</v>
      </c>
      <c r="B671" s="510">
        <f>SUM(B672:B674)</f>
        <v>214</v>
      </c>
      <c r="C671" s="510">
        <v>207</v>
      </c>
      <c r="D671" s="508">
        <v>-0.0327</v>
      </c>
    </row>
    <row r="672" s="483" customFormat="1" ht="30" customHeight="1" spans="1:4">
      <c r="A672" s="516" t="s">
        <v>679</v>
      </c>
      <c r="B672" s="497">
        <v>204</v>
      </c>
      <c r="C672" s="498">
        <v>197</v>
      </c>
      <c r="D672" s="504">
        <v>-0.0343</v>
      </c>
    </row>
    <row r="673" s="483" customFormat="1" ht="30" customHeight="1" spans="1:4">
      <c r="A673" s="516" t="s">
        <v>680</v>
      </c>
      <c r="B673" s="497">
        <v>10</v>
      </c>
      <c r="C673" s="505">
        <v>10</v>
      </c>
      <c r="D673" s="504">
        <v>0</v>
      </c>
    </row>
    <row r="674" s="483" customFormat="1" ht="30" customHeight="1" spans="1:4">
      <c r="A674" s="516" t="s">
        <v>681</v>
      </c>
      <c r="B674" s="497"/>
      <c r="C674" s="494"/>
      <c r="D674" s="495" t="s">
        <v>65</v>
      </c>
    </row>
    <row r="675" s="483" customFormat="1" ht="30" customHeight="1" spans="1:4">
      <c r="A675" s="515" t="s">
        <v>682</v>
      </c>
      <c r="B675" s="506">
        <f>SUM(B676:B683)</f>
        <v>404</v>
      </c>
      <c r="C675" s="506">
        <v>515</v>
      </c>
      <c r="D675" s="507">
        <v>0.2748</v>
      </c>
    </row>
    <row r="676" s="483" customFormat="1" ht="30" customHeight="1" spans="1:4">
      <c r="A676" s="514" t="s">
        <v>198</v>
      </c>
      <c r="B676" s="497">
        <v>188</v>
      </c>
      <c r="C676" s="503">
        <v>241</v>
      </c>
      <c r="D676" s="504">
        <v>0.2819</v>
      </c>
    </row>
    <row r="677" s="483" customFormat="1" ht="30" customHeight="1" spans="1:4">
      <c r="A677" s="514" t="s">
        <v>199</v>
      </c>
      <c r="B677" s="497"/>
      <c r="C677" s="494"/>
      <c r="D677" s="495" t="s">
        <v>65</v>
      </c>
    </row>
    <row r="678" s="483" customFormat="1" ht="30" customHeight="1" spans="1:4">
      <c r="A678" s="514" t="s">
        <v>200</v>
      </c>
      <c r="B678" s="497"/>
      <c r="C678" s="498"/>
      <c r="D678" s="499" t="s">
        <v>65</v>
      </c>
    </row>
    <row r="679" s="483" customFormat="1" ht="30" customHeight="1" spans="1:4">
      <c r="A679" s="514" t="s">
        <v>683</v>
      </c>
      <c r="B679" s="497">
        <v>216</v>
      </c>
      <c r="C679" s="498">
        <v>154</v>
      </c>
      <c r="D679" s="499">
        <v>-0.287</v>
      </c>
    </row>
    <row r="680" s="483" customFormat="1" ht="30" customHeight="1" spans="1:4">
      <c r="A680" s="514" t="s">
        <v>684</v>
      </c>
      <c r="B680" s="497"/>
      <c r="C680" s="498"/>
      <c r="D680" s="499" t="s">
        <v>65</v>
      </c>
    </row>
    <row r="681" s="483" customFormat="1" ht="30" customHeight="1" spans="1:4">
      <c r="A681" s="514" t="s">
        <v>239</v>
      </c>
      <c r="B681" s="497"/>
      <c r="C681" s="498"/>
      <c r="D681" s="504" t="s">
        <v>65</v>
      </c>
    </row>
    <row r="682" s="483" customFormat="1" ht="30" customHeight="1" spans="1:4">
      <c r="A682" s="517" t="s">
        <v>207</v>
      </c>
      <c r="B682" s="497"/>
      <c r="C682" s="494"/>
      <c r="D682" s="495" t="s">
        <v>65</v>
      </c>
    </row>
    <row r="683" s="483" customFormat="1" ht="30" customHeight="1" spans="1:4">
      <c r="A683" s="517" t="s">
        <v>685</v>
      </c>
      <c r="B683" s="497"/>
      <c r="C683" s="498">
        <v>120</v>
      </c>
      <c r="D683" s="499" t="s">
        <v>65</v>
      </c>
    </row>
    <row r="684" s="483" customFormat="1" ht="30" customHeight="1" spans="1:4">
      <c r="A684" s="515" t="s">
        <v>686</v>
      </c>
      <c r="B684" s="506">
        <f>SUM(B685:B686)</f>
        <v>0</v>
      </c>
      <c r="C684" s="506">
        <v>7</v>
      </c>
      <c r="D684" s="507" t="s">
        <v>65</v>
      </c>
    </row>
    <row r="685" s="483" customFormat="1" ht="30" customHeight="1" spans="1:4">
      <c r="A685" s="517" t="s">
        <v>687</v>
      </c>
      <c r="B685" s="497"/>
      <c r="C685" s="498"/>
      <c r="D685" s="504" t="s">
        <v>65</v>
      </c>
    </row>
    <row r="686" s="483" customFormat="1" ht="30" customHeight="1" spans="1:4">
      <c r="A686" s="517" t="s">
        <v>688</v>
      </c>
      <c r="B686" s="497"/>
      <c r="C686" s="498">
        <v>7</v>
      </c>
      <c r="D686" s="504" t="s">
        <v>65</v>
      </c>
    </row>
    <row r="687" s="483" customFormat="1" ht="30" customHeight="1" spans="1:4">
      <c r="A687" s="515" t="s">
        <v>689</v>
      </c>
      <c r="B687" s="494">
        <f>B688</f>
        <v>10263</v>
      </c>
      <c r="C687" s="494">
        <v>5835</v>
      </c>
      <c r="D687" s="495">
        <v>-0.4315</v>
      </c>
    </row>
    <row r="688" s="483" customFormat="1" ht="30" customHeight="1" spans="1:4">
      <c r="A688" s="514" t="s">
        <v>690</v>
      </c>
      <c r="B688" s="497">
        <v>10263</v>
      </c>
      <c r="C688" s="498">
        <v>5835</v>
      </c>
      <c r="D688" s="499">
        <v>-0.4315</v>
      </c>
    </row>
    <row r="689" s="483" customFormat="1" ht="30" customHeight="1" spans="1:4">
      <c r="A689" s="515" t="s">
        <v>691</v>
      </c>
      <c r="B689" s="494">
        <f>SUM(B690,B695,B710,B714,B726,B729,B733,B738,B742,B746,B749,B758,B760,B766,B771)</f>
        <v>35128</v>
      </c>
      <c r="C689" s="494">
        <v>24558</v>
      </c>
      <c r="D689" s="495">
        <v>-0.3009</v>
      </c>
    </row>
    <row r="690" s="483" customFormat="1" ht="30" customHeight="1" spans="1:4">
      <c r="A690" s="515" t="s">
        <v>692</v>
      </c>
      <c r="B690" s="494">
        <f>SUM(B691:B694)</f>
        <v>385</v>
      </c>
      <c r="C690" s="494">
        <v>586</v>
      </c>
      <c r="D690" s="495">
        <v>0.5221</v>
      </c>
    </row>
    <row r="691" s="483" customFormat="1" ht="30" customHeight="1" spans="1:4">
      <c r="A691" s="514" t="s">
        <v>198</v>
      </c>
      <c r="B691" s="497">
        <v>279</v>
      </c>
      <c r="C691" s="498">
        <v>239</v>
      </c>
      <c r="D691" s="499">
        <v>-0.1434</v>
      </c>
    </row>
    <row r="692" s="483" customFormat="1" ht="30" customHeight="1" spans="1:4">
      <c r="A692" s="514" t="s">
        <v>199</v>
      </c>
      <c r="B692" s="497"/>
      <c r="C692" s="498"/>
      <c r="D692" s="495" t="s">
        <v>65</v>
      </c>
    </row>
    <row r="693" s="483" customFormat="1" ht="30" customHeight="1" spans="1:4">
      <c r="A693" s="514" t="s">
        <v>200</v>
      </c>
      <c r="B693" s="497"/>
      <c r="C693" s="498"/>
      <c r="D693" s="499" t="s">
        <v>65</v>
      </c>
    </row>
    <row r="694" s="483" customFormat="1" ht="30" customHeight="1" spans="1:4">
      <c r="A694" s="514" t="s">
        <v>693</v>
      </c>
      <c r="B694" s="497">
        <v>106</v>
      </c>
      <c r="C694" s="498">
        <v>347</v>
      </c>
      <c r="D694" s="499">
        <v>2.2736</v>
      </c>
    </row>
    <row r="695" s="483" customFormat="1" ht="30" customHeight="1" spans="1:4">
      <c r="A695" s="515" t="s">
        <v>694</v>
      </c>
      <c r="B695" s="494">
        <f>SUM(B696:B709)</f>
        <v>1314</v>
      </c>
      <c r="C695" s="494">
        <v>2527</v>
      </c>
      <c r="D695" s="495">
        <v>0.9231</v>
      </c>
    </row>
    <row r="696" s="483" customFormat="1" ht="30" customHeight="1" spans="1:4">
      <c r="A696" s="514" t="s">
        <v>695</v>
      </c>
      <c r="B696" s="497">
        <v>1314</v>
      </c>
      <c r="C696" s="498">
        <v>1247</v>
      </c>
      <c r="D696" s="499">
        <v>-0.051</v>
      </c>
    </row>
    <row r="697" s="483" customFormat="1" ht="30" customHeight="1" spans="1:4">
      <c r="A697" s="514" t="s">
        <v>696</v>
      </c>
      <c r="B697" s="497"/>
      <c r="C697" s="494">
        <v>910</v>
      </c>
      <c r="D697" s="504" t="s">
        <v>65</v>
      </c>
    </row>
    <row r="698" s="483" customFormat="1" ht="30" customHeight="1" spans="1:4">
      <c r="A698" s="514" t="s">
        <v>697</v>
      </c>
      <c r="B698" s="497"/>
      <c r="C698" s="498"/>
      <c r="D698" s="499" t="s">
        <v>65</v>
      </c>
    </row>
    <row r="699" s="483" customFormat="1" ht="30" customHeight="1" spans="1:4">
      <c r="A699" s="514" t="s">
        <v>698</v>
      </c>
      <c r="B699" s="497"/>
      <c r="C699" s="498"/>
      <c r="D699" s="504" t="s">
        <v>65</v>
      </c>
    </row>
    <row r="700" s="483" customFormat="1" ht="30" customHeight="1" spans="1:4">
      <c r="A700" s="514" t="s">
        <v>699</v>
      </c>
      <c r="B700" s="497"/>
      <c r="C700" s="498"/>
      <c r="D700" s="499" t="s">
        <v>65</v>
      </c>
    </row>
    <row r="701" s="483" customFormat="1" ht="30" customHeight="1" spans="1:4">
      <c r="A701" s="514" t="s">
        <v>700</v>
      </c>
      <c r="B701" s="497"/>
      <c r="C701" s="494"/>
      <c r="D701" s="495" t="s">
        <v>65</v>
      </c>
    </row>
    <row r="702" s="483" customFormat="1" ht="30" customHeight="1" spans="1:4">
      <c r="A702" s="514" t="s">
        <v>701</v>
      </c>
      <c r="B702" s="497"/>
      <c r="C702" s="498"/>
      <c r="D702" s="499" t="s">
        <v>65</v>
      </c>
    </row>
    <row r="703" s="483" customFormat="1" ht="30" customHeight="1" spans="1:4">
      <c r="A703" s="517" t="s">
        <v>702</v>
      </c>
      <c r="B703" s="497"/>
      <c r="C703" s="498"/>
      <c r="D703" s="504" t="s">
        <v>65</v>
      </c>
    </row>
    <row r="704" s="483" customFormat="1" ht="30" customHeight="1" spans="1:4">
      <c r="A704" s="514" t="s">
        <v>703</v>
      </c>
      <c r="B704" s="497"/>
      <c r="C704" s="498"/>
      <c r="D704" s="499" t="s">
        <v>65</v>
      </c>
    </row>
    <row r="705" s="483" customFormat="1" ht="30" customHeight="1" spans="1:4">
      <c r="A705" s="500" t="s">
        <v>704</v>
      </c>
      <c r="B705" s="497"/>
      <c r="C705" s="498"/>
      <c r="D705" s="499" t="s">
        <v>65</v>
      </c>
    </row>
    <row r="706" s="483" customFormat="1" ht="30" customHeight="1" spans="1:4">
      <c r="A706" s="514" t="s">
        <v>705</v>
      </c>
      <c r="B706" s="497"/>
      <c r="C706" s="498"/>
      <c r="D706" s="504" t="s">
        <v>65</v>
      </c>
    </row>
    <row r="707" s="483" customFormat="1" ht="30" customHeight="1" spans="1:4">
      <c r="A707" s="514" t="s">
        <v>706</v>
      </c>
      <c r="B707" s="497"/>
      <c r="C707" s="498"/>
      <c r="D707" s="504" t="s">
        <v>65</v>
      </c>
    </row>
    <row r="708" s="483" customFormat="1" ht="30" customHeight="1" spans="1:4">
      <c r="A708" s="514" t="s">
        <v>707</v>
      </c>
      <c r="B708" s="497"/>
      <c r="C708" s="498"/>
      <c r="D708" s="499" t="s">
        <v>65</v>
      </c>
    </row>
    <row r="709" s="483" customFormat="1" ht="30" customHeight="1" spans="1:4">
      <c r="A709" s="514" t="s">
        <v>708</v>
      </c>
      <c r="B709" s="497"/>
      <c r="C709" s="498">
        <v>370</v>
      </c>
      <c r="D709" s="499" t="s">
        <v>65</v>
      </c>
    </row>
    <row r="710" s="483" customFormat="1" ht="30" customHeight="1" spans="1:4">
      <c r="A710" s="515" t="s">
        <v>709</v>
      </c>
      <c r="B710" s="494">
        <f>SUM(B711:B713)</f>
        <v>3772</v>
      </c>
      <c r="C710" s="494">
        <v>2630</v>
      </c>
      <c r="D710" s="495">
        <v>-0.3028</v>
      </c>
    </row>
    <row r="711" s="483" customFormat="1" ht="30" customHeight="1" spans="1:4">
      <c r="A711" s="514" t="s">
        <v>710</v>
      </c>
      <c r="B711" s="497">
        <v>199</v>
      </c>
      <c r="C711" s="498">
        <v>200</v>
      </c>
      <c r="D711" s="499">
        <v>0.005</v>
      </c>
    </row>
    <row r="712" s="483" customFormat="1" ht="30" customHeight="1" spans="1:4">
      <c r="A712" s="514" t="s">
        <v>711</v>
      </c>
      <c r="B712" s="497">
        <v>3466</v>
      </c>
      <c r="C712" s="498">
        <v>2080</v>
      </c>
      <c r="D712" s="499">
        <v>-0.3999</v>
      </c>
    </row>
    <row r="713" s="483" customFormat="1" ht="30" customHeight="1" spans="1:4">
      <c r="A713" s="514" t="s">
        <v>712</v>
      </c>
      <c r="B713" s="497">
        <v>107</v>
      </c>
      <c r="C713" s="505">
        <v>350</v>
      </c>
      <c r="D713" s="499">
        <v>2.271</v>
      </c>
    </row>
    <row r="714" s="483" customFormat="1" ht="30" customHeight="1" spans="1:4">
      <c r="A714" s="515" t="s">
        <v>713</v>
      </c>
      <c r="B714" s="494">
        <f>SUM(B715:B725)</f>
        <v>4230</v>
      </c>
      <c r="C714" s="494">
        <v>2191</v>
      </c>
      <c r="D714" s="495">
        <v>-0.482</v>
      </c>
    </row>
    <row r="715" s="483" customFormat="1" ht="30" customHeight="1" spans="1:4">
      <c r="A715" s="514" t="s">
        <v>714</v>
      </c>
      <c r="B715" s="497">
        <v>853</v>
      </c>
      <c r="C715" s="505">
        <v>879</v>
      </c>
      <c r="D715" s="499">
        <v>0.0305</v>
      </c>
    </row>
    <row r="716" s="483" customFormat="1" ht="30" customHeight="1" spans="1:4">
      <c r="A716" s="514" t="s">
        <v>715</v>
      </c>
      <c r="B716" s="497">
        <v>158</v>
      </c>
      <c r="C716" s="505">
        <v>122</v>
      </c>
      <c r="D716" s="499">
        <v>-0.2278</v>
      </c>
    </row>
    <row r="717" s="483" customFormat="1" ht="30" customHeight="1" spans="1:4">
      <c r="A717" s="514" t="s">
        <v>716</v>
      </c>
      <c r="B717" s="497">
        <v>783</v>
      </c>
      <c r="C717" s="498">
        <v>696</v>
      </c>
      <c r="D717" s="499">
        <v>-0.1111</v>
      </c>
    </row>
    <row r="718" s="483" customFormat="1" ht="30" customHeight="1" spans="1:4">
      <c r="A718" s="514" t="s">
        <v>717</v>
      </c>
      <c r="B718" s="497"/>
      <c r="C718" s="498"/>
      <c r="D718" s="504" t="s">
        <v>65</v>
      </c>
    </row>
    <row r="719" s="483" customFormat="1" ht="30" customHeight="1" spans="1:4">
      <c r="A719" s="514" t="s">
        <v>718</v>
      </c>
      <c r="B719" s="497"/>
      <c r="C719" s="498"/>
      <c r="D719" s="499" t="s">
        <v>65</v>
      </c>
    </row>
    <row r="720" s="483" customFormat="1" ht="30" customHeight="1" spans="1:4">
      <c r="A720" s="514" t="s">
        <v>719</v>
      </c>
      <c r="B720" s="497"/>
      <c r="C720" s="494"/>
      <c r="D720" s="495" t="s">
        <v>65</v>
      </c>
    </row>
    <row r="721" s="483" customFormat="1" ht="30" customHeight="1" spans="1:4">
      <c r="A721" s="514" t="s">
        <v>720</v>
      </c>
      <c r="B721" s="497"/>
      <c r="C721" s="498"/>
      <c r="D721" s="499" t="s">
        <v>65</v>
      </c>
    </row>
    <row r="722" s="483" customFormat="1" ht="30" customHeight="1" spans="1:4">
      <c r="A722" s="514" t="s">
        <v>721</v>
      </c>
      <c r="B722" s="497">
        <v>28</v>
      </c>
      <c r="C722" s="498">
        <v>193</v>
      </c>
      <c r="D722" s="499">
        <v>5.8929</v>
      </c>
    </row>
    <row r="723" s="483" customFormat="1" ht="30" customHeight="1" spans="1:4">
      <c r="A723" s="514" t="s">
        <v>722</v>
      </c>
      <c r="B723" s="497">
        <v>817</v>
      </c>
      <c r="C723" s="498">
        <v>271</v>
      </c>
      <c r="D723" s="499">
        <v>-0.6683</v>
      </c>
    </row>
    <row r="724" s="483" customFormat="1" ht="30" customHeight="1" spans="1:4">
      <c r="A724" s="514" t="s">
        <v>723</v>
      </c>
      <c r="B724" s="497">
        <v>1591</v>
      </c>
      <c r="C724" s="498">
        <v>30</v>
      </c>
      <c r="D724" s="499">
        <v>-0.9811</v>
      </c>
    </row>
    <row r="725" s="483" customFormat="1" ht="30" customHeight="1" spans="1:4">
      <c r="A725" s="514" t="s">
        <v>724</v>
      </c>
      <c r="B725" s="497"/>
      <c r="C725" s="510"/>
      <c r="D725" s="508" t="s">
        <v>65</v>
      </c>
    </row>
    <row r="726" s="483" customFormat="1" ht="30" customHeight="1" spans="1:4">
      <c r="A726" s="515" t="s">
        <v>725</v>
      </c>
      <c r="B726" s="497">
        <f>SUM(B727:B728)</f>
        <v>15</v>
      </c>
      <c r="C726" s="506">
        <v>0</v>
      </c>
      <c r="D726" s="519" t="s">
        <v>65</v>
      </c>
    </row>
    <row r="727" s="483" customFormat="1" ht="30" customHeight="1" spans="1:4">
      <c r="A727" s="514" t="s">
        <v>726</v>
      </c>
      <c r="B727" s="497"/>
      <c r="C727" s="510"/>
      <c r="D727" s="508" t="s">
        <v>65</v>
      </c>
    </row>
    <row r="728" s="483" customFormat="1" ht="30" customHeight="1" spans="1:4">
      <c r="A728" s="514" t="s">
        <v>727</v>
      </c>
      <c r="B728" s="497">
        <v>15</v>
      </c>
      <c r="C728" s="505"/>
      <c r="D728" s="508" t="s">
        <v>65</v>
      </c>
    </row>
    <row r="729" s="483" customFormat="1" ht="30" customHeight="1" spans="1:4">
      <c r="A729" s="515" t="s">
        <v>728</v>
      </c>
      <c r="B729" s="510">
        <f>SUM(B730:B732)</f>
        <v>349</v>
      </c>
      <c r="C729" s="510">
        <v>559</v>
      </c>
      <c r="D729" s="508">
        <v>0.6017</v>
      </c>
    </row>
    <row r="730" s="483" customFormat="1" ht="30" customHeight="1" spans="1:4">
      <c r="A730" s="514" t="s">
        <v>729</v>
      </c>
      <c r="B730" s="497">
        <v>50</v>
      </c>
      <c r="C730" s="498">
        <v>50</v>
      </c>
      <c r="D730" s="499">
        <v>0</v>
      </c>
    </row>
    <row r="731" s="483" customFormat="1" ht="30" customHeight="1" spans="1:4">
      <c r="A731" s="514" t="s">
        <v>730</v>
      </c>
      <c r="B731" s="497">
        <v>127</v>
      </c>
      <c r="C731" s="498">
        <v>148</v>
      </c>
      <c r="D731" s="499">
        <v>0.1654</v>
      </c>
    </row>
    <row r="732" s="483" customFormat="1" ht="30" customHeight="1" spans="1:4">
      <c r="A732" s="514" t="s">
        <v>731</v>
      </c>
      <c r="B732" s="497">
        <v>172</v>
      </c>
      <c r="C732" s="505">
        <v>361</v>
      </c>
      <c r="D732" s="499">
        <v>1.0988</v>
      </c>
    </row>
    <row r="733" s="483" customFormat="1" ht="30" customHeight="1" spans="1:4">
      <c r="A733" s="515" t="s">
        <v>732</v>
      </c>
      <c r="B733" s="494">
        <f>SUM(B734:B737)</f>
        <v>5837</v>
      </c>
      <c r="C733" s="494">
        <v>5013</v>
      </c>
      <c r="D733" s="495">
        <v>-0.1412</v>
      </c>
    </row>
    <row r="734" s="483" customFormat="1" ht="30" customHeight="1" spans="1:4">
      <c r="A734" s="516" t="s">
        <v>733</v>
      </c>
      <c r="B734" s="497">
        <v>1560</v>
      </c>
      <c r="C734" s="498">
        <v>1367</v>
      </c>
      <c r="D734" s="499">
        <v>-0.1237</v>
      </c>
    </row>
    <row r="735" s="483" customFormat="1" ht="30" customHeight="1" spans="1:4">
      <c r="A735" s="516" t="s">
        <v>734</v>
      </c>
      <c r="B735" s="497">
        <v>2566</v>
      </c>
      <c r="C735" s="498">
        <v>2126</v>
      </c>
      <c r="D735" s="499">
        <v>-0.1715</v>
      </c>
    </row>
    <row r="736" s="483" customFormat="1" ht="30" customHeight="1" spans="1:4">
      <c r="A736" s="516" t="s">
        <v>735</v>
      </c>
      <c r="B736" s="497">
        <v>1337</v>
      </c>
      <c r="C736" s="505">
        <v>1194</v>
      </c>
      <c r="D736" s="499">
        <v>-0.107</v>
      </c>
    </row>
    <row r="737" s="483" customFormat="1" ht="30" customHeight="1" spans="1:4">
      <c r="A737" s="516" t="s">
        <v>736</v>
      </c>
      <c r="B737" s="497">
        <v>374</v>
      </c>
      <c r="C737" s="498">
        <v>326</v>
      </c>
      <c r="D737" s="499">
        <v>-0.1283</v>
      </c>
    </row>
    <row r="738" s="483" customFormat="1" ht="30" customHeight="1" spans="1:4">
      <c r="A738" s="520" t="s">
        <v>737</v>
      </c>
      <c r="B738" s="510">
        <f>SUM(B739:B741)</f>
        <v>757</v>
      </c>
      <c r="C738" s="510">
        <v>551</v>
      </c>
      <c r="D738" s="508">
        <v>-0.2721</v>
      </c>
    </row>
    <row r="739" s="483" customFormat="1" ht="30" customHeight="1" spans="1:4">
      <c r="A739" s="516" t="s">
        <v>738</v>
      </c>
      <c r="B739" s="497">
        <v>481</v>
      </c>
      <c r="C739" s="505">
        <v>304</v>
      </c>
      <c r="D739" s="499">
        <v>-0.368</v>
      </c>
    </row>
    <row r="740" s="483" customFormat="1" ht="30" customHeight="1" spans="1:4">
      <c r="A740" s="516" t="s">
        <v>739</v>
      </c>
      <c r="B740" s="497">
        <v>216</v>
      </c>
      <c r="C740" s="498">
        <v>217</v>
      </c>
      <c r="D740" s="499">
        <v>0.0046</v>
      </c>
    </row>
    <row r="741" s="483" customFormat="1" ht="30" customHeight="1" spans="1:4">
      <c r="A741" s="516" t="s">
        <v>740</v>
      </c>
      <c r="B741" s="497">
        <v>60</v>
      </c>
      <c r="C741" s="498">
        <v>30</v>
      </c>
      <c r="D741" s="499">
        <v>-0.5</v>
      </c>
    </row>
    <row r="742" s="483" customFormat="1" ht="30" customHeight="1" spans="1:4">
      <c r="A742" s="520" t="s">
        <v>741</v>
      </c>
      <c r="B742" s="510">
        <f>SUM(B743:B745)</f>
        <v>253</v>
      </c>
      <c r="C742" s="510">
        <v>228</v>
      </c>
      <c r="D742" s="508">
        <v>-0.0988</v>
      </c>
    </row>
    <row r="743" s="483" customFormat="1" ht="30" customHeight="1" spans="1:4">
      <c r="A743" s="516" t="s">
        <v>742</v>
      </c>
      <c r="B743" s="497">
        <v>223</v>
      </c>
      <c r="C743" s="498">
        <v>138</v>
      </c>
      <c r="D743" s="499">
        <v>-0.3812</v>
      </c>
    </row>
    <row r="744" s="483" customFormat="1" ht="30" customHeight="1" spans="1:4">
      <c r="A744" s="516" t="s">
        <v>743</v>
      </c>
      <c r="B744" s="497">
        <v>30</v>
      </c>
      <c r="C744" s="498">
        <v>30</v>
      </c>
      <c r="D744" s="499">
        <v>0</v>
      </c>
    </row>
    <row r="745" s="483" customFormat="1" ht="30" customHeight="1" spans="1:4">
      <c r="A745" s="516" t="s">
        <v>744</v>
      </c>
      <c r="B745" s="497"/>
      <c r="C745" s="498">
        <v>60</v>
      </c>
      <c r="D745" s="499" t="s">
        <v>65</v>
      </c>
    </row>
    <row r="746" s="483" customFormat="1" ht="30" customHeight="1" spans="1:4">
      <c r="A746" s="520" t="s">
        <v>745</v>
      </c>
      <c r="B746" s="510">
        <f>SUM(B747:B748)</f>
        <v>0</v>
      </c>
      <c r="C746" s="510">
        <v>1</v>
      </c>
      <c r="D746" s="508" t="s">
        <v>65</v>
      </c>
    </row>
    <row r="747" s="483" customFormat="1" ht="30" customHeight="1" spans="1:4">
      <c r="A747" s="516" t="s">
        <v>746</v>
      </c>
      <c r="B747" s="497"/>
      <c r="C747" s="498">
        <v>1</v>
      </c>
      <c r="D747" s="499" t="s">
        <v>65</v>
      </c>
    </row>
    <row r="748" s="483" customFormat="1" ht="30" customHeight="1" spans="1:4">
      <c r="A748" s="516" t="s">
        <v>747</v>
      </c>
      <c r="B748" s="497"/>
      <c r="C748" s="510"/>
      <c r="D748" s="508" t="s">
        <v>65</v>
      </c>
    </row>
    <row r="749" s="483" customFormat="1" ht="30" customHeight="1" spans="1:4">
      <c r="A749" s="515" t="s">
        <v>748</v>
      </c>
      <c r="B749" s="510">
        <f>SUM(B750:B757)</f>
        <v>184</v>
      </c>
      <c r="C749" s="510">
        <v>137</v>
      </c>
      <c r="D749" s="508">
        <v>-0.2554</v>
      </c>
    </row>
    <row r="750" s="483" customFormat="1" ht="30" customHeight="1" spans="1:4">
      <c r="A750" s="514" t="s">
        <v>198</v>
      </c>
      <c r="B750" s="497">
        <v>184</v>
      </c>
      <c r="C750" s="503">
        <v>132</v>
      </c>
      <c r="D750" s="504">
        <v>-0.2826</v>
      </c>
    </row>
    <row r="751" s="483" customFormat="1" ht="30" customHeight="1" spans="1:4">
      <c r="A751" s="514" t="s">
        <v>199</v>
      </c>
      <c r="B751" s="497"/>
      <c r="C751" s="498"/>
      <c r="D751" s="504" t="s">
        <v>65</v>
      </c>
    </row>
    <row r="752" s="483" customFormat="1" ht="30" customHeight="1" spans="1:4">
      <c r="A752" s="514" t="s">
        <v>200</v>
      </c>
      <c r="B752" s="497"/>
      <c r="C752" s="494"/>
      <c r="D752" s="495" t="s">
        <v>65</v>
      </c>
    </row>
    <row r="753" s="483" customFormat="1" ht="30" customHeight="1" spans="1:4">
      <c r="A753" s="514" t="s">
        <v>239</v>
      </c>
      <c r="B753" s="497"/>
      <c r="C753" s="494"/>
      <c r="D753" s="495" t="s">
        <v>65</v>
      </c>
    </row>
    <row r="754" s="483" customFormat="1" ht="30" customHeight="1" spans="1:4">
      <c r="A754" s="516" t="s">
        <v>749</v>
      </c>
      <c r="B754" s="497"/>
      <c r="C754" s="498">
        <v>5</v>
      </c>
      <c r="D754" s="499" t="s">
        <v>65</v>
      </c>
    </row>
    <row r="755" s="483" customFormat="1" ht="30" customHeight="1" spans="1:4">
      <c r="A755" s="516" t="s">
        <v>750</v>
      </c>
      <c r="B755" s="497"/>
      <c r="C755" s="505"/>
      <c r="D755" s="495" t="s">
        <v>65</v>
      </c>
    </row>
    <row r="756" s="483" customFormat="1" ht="30" customHeight="1" spans="1:4">
      <c r="A756" s="516" t="s">
        <v>341</v>
      </c>
      <c r="B756" s="497"/>
      <c r="C756" s="505"/>
      <c r="D756" s="508" t="s">
        <v>65</v>
      </c>
    </row>
    <row r="757" s="483" customFormat="1" ht="30" customHeight="1" spans="1:4">
      <c r="A757" s="516" t="s">
        <v>751</v>
      </c>
      <c r="B757" s="497"/>
      <c r="C757" s="505"/>
      <c r="D757" s="504" t="s">
        <v>65</v>
      </c>
    </row>
    <row r="758" s="483" customFormat="1" ht="30" customHeight="1" spans="1:4">
      <c r="A758" s="520" t="s">
        <v>752</v>
      </c>
      <c r="B758" s="510">
        <f>SUM(B759)</f>
        <v>16</v>
      </c>
      <c r="C758" s="510">
        <v>15</v>
      </c>
      <c r="D758" s="508">
        <v>-0.0625</v>
      </c>
    </row>
    <row r="759" s="483" customFormat="1" ht="30" customHeight="1" spans="1:4">
      <c r="A759" s="516" t="s">
        <v>753</v>
      </c>
      <c r="B759" s="497">
        <v>16</v>
      </c>
      <c r="C759" s="505">
        <v>15</v>
      </c>
      <c r="D759" s="499">
        <v>-0.0625</v>
      </c>
    </row>
    <row r="760" s="483" customFormat="1" ht="30" customHeight="1" spans="1:4">
      <c r="A760" s="515" t="s">
        <v>754</v>
      </c>
      <c r="B760" s="506">
        <f>SUM(B761:B765)</f>
        <v>0</v>
      </c>
      <c r="C760" s="506">
        <v>10</v>
      </c>
      <c r="D760" s="507" t="s">
        <v>65</v>
      </c>
    </row>
    <row r="761" s="483" customFormat="1" ht="30" customHeight="1" spans="1:4">
      <c r="A761" s="514" t="s">
        <v>323</v>
      </c>
      <c r="B761" s="497"/>
      <c r="C761" s="505"/>
      <c r="D761" s="495" t="s">
        <v>65</v>
      </c>
    </row>
    <row r="762" s="483" customFormat="1" ht="30" customHeight="1" spans="1:4">
      <c r="A762" s="514" t="s">
        <v>324</v>
      </c>
      <c r="B762" s="497"/>
      <c r="C762" s="505"/>
      <c r="D762" s="499" t="s">
        <v>65</v>
      </c>
    </row>
    <row r="763" s="483" customFormat="1" ht="30" customHeight="1" spans="1:4">
      <c r="A763" s="514" t="s">
        <v>325</v>
      </c>
      <c r="B763" s="497"/>
      <c r="C763" s="494"/>
      <c r="D763" s="499" t="s">
        <v>65</v>
      </c>
    </row>
    <row r="764" s="483" customFormat="1" ht="30" customHeight="1" spans="1:4">
      <c r="A764" s="514" t="s">
        <v>755</v>
      </c>
      <c r="B764" s="497"/>
      <c r="C764" s="505">
        <v>10</v>
      </c>
      <c r="D764" s="504" t="s">
        <v>65</v>
      </c>
    </row>
    <row r="765" s="483" customFormat="1" ht="30" customHeight="1" spans="1:4">
      <c r="A765" s="516" t="s">
        <v>756</v>
      </c>
      <c r="B765" s="497"/>
      <c r="C765" s="505"/>
      <c r="D765" s="499" t="s">
        <v>65</v>
      </c>
    </row>
    <row r="766" s="483" customFormat="1" ht="30" customHeight="1" spans="1:4">
      <c r="A766" s="515" t="s">
        <v>757</v>
      </c>
      <c r="B766" s="506">
        <f>SUM(B767:B770)</f>
        <v>0</v>
      </c>
      <c r="C766" s="506">
        <v>0</v>
      </c>
      <c r="D766" s="507" t="s">
        <v>65</v>
      </c>
    </row>
    <row r="767" s="483" customFormat="1" ht="30" customHeight="1" spans="1:4">
      <c r="A767" s="514" t="s">
        <v>323</v>
      </c>
      <c r="B767" s="497"/>
      <c r="C767" s="494"/>
      <c r="D767" s="495" t="s">
        <v>65</v>
      </c>
    </row>
    <row r="768" s="483" customFormat="1" ht="30" customHeight="1" spans="1:4">
      <c r="A768" s="514" t="s">
        <v>324</v>
      </c>
      <c r="B768" s="497"/>
      <c r="C768" s="498"/>
      <c r="D768" s="504" t="s">
        <v>65</v>
      </c>
    </row>
    <row r="769" s="483" customFormat="1" ht="30" customHeight="1" spans="1:4">
      <c r="A769" s="514" t="s">
        <v>325</v>
      </c>
      <c r="B769" s="497"/>
      <c r="C769" s="498"/>
      <c r="D769" s="499" t="s">
        <v>65</v>
      </c>
    </row>
    <row r="770" s="483" customFormat="1" ht="30" customHeight="1" spans="1:4">
      <c r="A770" s="514" t="s">
        <v>758</v>
      </c>
      <c r="B770" s="497"/>
      <c r="C770" s="498"/>
      <c r="D770" s="499" t="s">
        <v>65</v>
      </c>
    </row>
    <row r="771" s="483" customFormat="1" ht="30" customHeight="1" spans="1:4">
      <c r="A771" s="515" t="s">
        <v>759</v>
      </c>
      <c r="B771" s="494">
        <f>B772</f>
        <v>18016</v>
      </c>
      <c r="C771" s="494">
        <v>10110</v>
      </c>
      <c r="D771" s="495">
        <v>-0.4388</v>
      </c>
    </row>
    <row r="772" s="483" customFormat="1" ht="30" customHeight="1" spans="1:4">
      <c r="A772" s="514" t="s">
        <v>760</v>
      </c>
      <c r="B772" s="497">
        <v>18016</v>
      </c>
      <c r="C772" s="498">
        <v>10110</v>
      </c>
      <c r="D772" s="504">
        <v>-0.4388</v>
      </c>
    </row>
    <row r="773" s="483" customFormat="1" ht="30" customHeight="1" spans="1:4">
      <c r="A773" s="515" t="s">
        <v>761</v>
      </c>
      <c r="B773" s="494">
        <f>B774+B784+B788+B797+B804+B817+B820+B823+B825+B827+B833+B835+B837+B848</f>
        <v>1324</v>
      </c>
      <c r="C773" s="494">
        <v>2141</v>
      </c>
      <c r="D773" s="495">
        <v>0.6171</v>
      </c>
    </row>
    <row r="774" s="483" customFormat="1" ht="30" customHeight="1" spans="1:4">
      <c r="A774" s="515" t="s">
        <v>762</v>
      </c>
      <c r="B774" s="494">
        <f>SUM(B775:B783)</f>
        <v>604</v>
      </c>
      <c r="C774" s="494">
        <v>120</v>
      </c>
      <c r="D774" s="495">
        <v>-0.8013</v>
      </c>
    </row>
    <row r="775" s="483" customFormat="1" ht="30" customHeight="1" spans="1:4">
      <c r="A775" s="514" t="s">
        <v>198</v>
      </c>
      <c r="B775" s="497">
        <v>528</v>
      </c>
      <c r="C775" s="498">
        <v>40</v>
      </c>
      <c r="D775" s="499">
        <v>-0.9242</v>
      </c>
    </row>
    <row r="776" s="483" customFormat="1" ht="30" customHeight="1" spans="1:4">
      <c r="A776" s="514" t="s">
        <v>199</v>
      </c>
      <c r="B776" s="497"/>
      <c r="C776" s="494"/>
      <c r="D776" s="495" t="s">
        <v>65</v>
      </c>
    </row>
    <row r="777" s="483" customFormat="1" ht="30" customHeight="1" spans="1:4">
      <c r="A777" s="514" t="s">
        <v>200</v>
      </c>
      <c r="B777" s="497"/>
      <c r="C777" s="498"/>
      <c r="D777" s="499" t="s">
        <v>65</v>
      </c>
    </row>
    <row r="778" s="483" customFormat="1" ht="30" customHeight="1" spans="1:4">
      <c r="A778" s="514" t="s">
        <v>763</v>
      </c>
      <c r="B778" s="497"/>
      <c r="C778" s="498"/>
      <c r="D778" s="499" t="s">
        <v>65</v>
      </c>
    </row>
    <row r="779" s="483" customFormat="1" ht="30" customHeight="1" spans="1:4">
      <c r="A779" s="514" t="s">
        <v>764</v>
      </c>
      <c r="B779" s="497"/>
      <c r="C779" s="498"/>
      <c r="D779" s="495" t="s">
        <v>65</v>
      </c>
    </row>
    <row r="780" s="483" customFormat="1" ht="30" customHeight="1" spans="1:4">
      <c r="A780" s="514" t="s">
        <v>765</v>
      </c>
      <c r="B780" s="497"/>
      <c r="C780" s="498"/>
      <c r="D780" s="504" t="s">
        <v>65</v>
      </c>
    </row>
    <row r="781" s="483" customFormat="1" ht="30" customHeight="1" spans="1:4">
      <c r="A781" s="514" t="s">
        <v>766</v>
      </c>
      <c r="B781" s="497"/>
      <c r="C781" s="498"/>
      <c r="D781" s="499" t="s">
        <v>65</v>
      </c>
    </row>
    <row r="782" s="483" customFormat="1" ht="30" customHeight="1" spans="1:4">
      <c r="A782" s="514" t="s">
        <v>767</v>
      </c>
      <c r="B782" s="497"/>
      <c r="C782" s="498"/>
      <c r="D782" s="499" t="s">
        <v>65</v>
      </c>
    </row>
    <row r="783" s="483" customFormat="1" ht="30" customHeight="1" spans="1:4">
      <c r="A783" s="514" t="s">
        <v>768</v>
      </c>
      <c r="B783" s="497">
        <v>76</v>
      </c>
      <c r="C783" s="503">
        <v>80</v>
      </c>
      <c r="D783" s="504">
        <v>0.0526</v>
      </c>
    </row>
    <row r="784" s="483" customFormat="1" ht="30" customHeight="1" spans="1:4">
      <c r="A784" s="515" t="s">
        <v>769</v>
      </c>
      <c r="B784" s="494">
        <f>SUM(B785:B787)</f>
        <v>0</v>
      </c>
      <c r="C784" s="494">
        <v>0</v>
      </c>
      <c r="D784" s="495" t="s">
        <v>65</v>
      </c>
    </row>
    <row r="785" s="483" customFormat="1" ht="30" customHeight="1" spans="1:4">
      <c r="A785" s="500" t="s">
        <v>770</v>
      </c>
      <c r="B785" s="497"/>
      <c r="C785" s="498"/>
      <c r="D785" s="499" t="s">
        <v>65</v>
      </c>
    </row>
    <row r="786" s="483" customFormat="1" ht="30" customHeight="1" spans="1:4">
      <c r="A786" s="514" t="s">
        <v>771</v>
      </c>
      <c r="B786" s="497"/>
      <c r="C786" s="498"/>
      <c r="D786" s="495" t="s">
        <v>65</v>
      </c>
    </row>
    <row r="787" s="483" customFormat="1" ht="30" customHeight="1" spans="1:4">
      <c r="A787" s="514" t="s">
        <v>772</v>
      </c>
      <c r="B787" s="497"/>
      <c r="C787" s="498"/>
      <c r="D787" s="499" t="s">
        <v>65</v>
      </c>
    </row>
    <row r="788" s="483" customFormat="1" ht="30" customHeight="1" spans="1:4">
      <c r="A788" s="515" t="s">
        <v>773</v>
      </c>
      <c r="B788" s="494">
        <f>SUM(B789:B796)</f>
        <v>720</v>
      </c>
      <c r="C788" s="494">
        <v>629</v>
      </c>
      <c r="D788" s="495">
        <v>-0.1264</v>
      </c>
    </row>
    <row r="789" s="483" customFormat="1" ht="30" customHeight="1" spans="1:4">
      <c r="A789" s="514" t="s">
        <v>774</v>
      </c>
      <c r="B789" s="497"/>
      <c r="C789" s="498">
        <v>80</v>
      </c>
      <c r="D789" s="504" t="s">
        <v>65</v>
      </c>
    </row>
    <row r="790" s="483" customFormat="1" ht="30" customHeight="1" spans="1:4">
      <c r="A790" s="514" t="s">
        <v>775</v>
      </c>
      <c r="B790" s="497">
        <v>10</v>
      </c>
      <c r="C790" s="503">
        <v>10</v>
      </c>
      <c r="D790" s="504">
        <v>0</v>
      </c>
    </row>
    <row r="791" s="483" customFormat="1" ht="30" customHeight="1" spans="1:4">
      <c r="A791" s="514" t="s">
        <v>776</v>
      </c>
      <c r="B791" s="497"/>
      <c r="C791" s="498"/>
      <c r="D791" s="499" t="s">
        <v>65</v>
      </c>
    </row>
    <row r="792" s="483" customFormat="1" ht="30" customHeight="1" spans="1:4">
      <c r="A792" s="514" t="s">
        <v>777</v>
      </c>
      <c r="B792" s="497">
        <v>710</v>
      </c>
      <c r="C792" s="498">
        <v>539</v>
      </c>
      <c r="D792" s="499">
        <v>-0.2408</v>
      </c>
    </row>
    <row r="793" s="483" customFormat="1" ht="30" customHeight="1" spans="1:4">
      <c r="A793" s="514" t="s">
        <v>778</v>
      </c>
      <c r="B793" s="497"/>
      <c r="C793" s="498"/>
      <c r="D793" s="495" t="s">
        <v>65</v>
      </c>
    </row>
    <row r="794" s="483" customFormat="1" ht="30" customHeight="1" spans="1:4">
      <c r="A794" s="514" t="s">
        <v>779</v>
      </c>
      <c r="B794" s="497"/>
      <c r="C794" s="498"/>
      <c r="D794" s="499" t="s">
        <v>65</v>
      </c>
    </row>
    <row r="795" s="483" customFormat="1" ht="30" customHeight="1" spans="1:4">
      <c r="A795" s="514" t="s">
        <v>780</v>
      </c>
      <c r="B795" s="497"/>
      <c r="C795" s="498"/>
      <c r="D795" s="499" t="s">
        <v>65</v>
      </c>
    </row>
    <row r="796" s="483" customFormat="1" ht="30" customHeight="1" spans="1:4">
      <c r="A796" s="514" t="s">
        <v>781</v>
      </c>
      <c r="B796" s="497"/>
      <c r="C796" s="503"/>
      <c r="D796" s="499" t="s">
        <v>65</v>
      </c>
    </row>
    <row r="797" s="483" customFormat="1" ht="30" customHeight="1" spans="1:4">
      <c r="A797" s="515" t="s">
        <v>782</v>
      </c>
      <c r="B797" s="494">
        <f>SUM(B798:B803)</f>
        <v>0</v>
      </c>
      <c r="C797" s="494">
        <v>33</v>
      </c>
      <c r="D797" s="495" t="s">
        <v>65</v>
      </c>
    </row>
    <row r="798" s="483" customFormat="1" ht="30" customHeight="1" spans="1:4">
      <c r="A798" s="514" t="s">
        <v>783</v>
      </c>
      <c r="B798" s="497"/>
      <c r="C798" s="505">
        <v>33</v>
      </c>
      <c r="D798" s="504" t="s">
        <v>65</v>
      </c>
    </row>
    <row r="799" s="483" customFormat="1" ht="30" customHeight="1" spans="1:4">
      <c r="A799" s="514" t="s">
        <v>784</v>
      </c>
      <c r="B799" s="497"/>
      <c r="C799" s="503"/>
      <c r="D799" s="508" t="s">
        <v>65</v>
      </c>
    </row>
    <row r="800" s="483" customFormat="1" ht="30" customHeight="1" spans="1:4">
      <c r="A800" s="514" t="s">
        <v>785</v>
      </c>
      <c r="B800" s="497"/>
      <c r="C800" s="505"/>
      <c r="D800" s="499" t="s">
        <v>65</v>
      </c>
    </row>
    <row r="801" s="483" customFormat="1" ht="30" customHeight="1" spans="1:4">
      <c r="A801" s="514" t="s">
        <v>786</v>
      </c>
      <c r="B801" s="497"/>
      <c r="C801" s="505"/>
      <c r="D801" s="504" t="s">
        <v>65</v>
      </c>
    </row>
    <row r="802" s="483" customFormat="1" ht="30" customHeight="1" spans="1:4">
      <c r="A802" s="514" t="s">
        <v>787</v>
      </c>
      <c r="B802" s="497"/>
      <c r="C802" s="510"/>
      <c r="D802" s="499" t="s">
        <v>65</v>
      </c>
    </row>
    <row r="803" s="483" customFormat="1" ht="30" customHeight="1" spans="1:4">
      <c r="A803" s="514" t="s">
        <v>788</v>
      </c>
      <c r="B803" s="497"/>
      <c r="C803" s="505"/>
      <c r="D803" s="508" t="s">
        <v>65</v>
      </c>
    </row>
    <row r="804" s="483" customFormat="1" ht="30" customHeight="1" spans="1:4">
      <c r="A804" s="515" t="s">
        <v>789</v>
      </c>
      <c r="B804" s="494">
        <f>SUM(B805:B810)</f>
        <v>0</v>
      </c>
      <c r="C804" s="494">
        <v>473</v>
      </c>
      <c r="D804" s="495" t="s">
        <v>65</v>
      </c>
    </row>
    <row r="805" s="483" customFormat="1" ht="30" customHeight="1" spans="1:4">
      <c r="A805" s="514" t="s">
        <v>790</v>
      </c>
      <c r="B805" s="497"/>
      <c r="C805" s="498">
        <v>468</v>
      </c>
      <c r="D805" s="504" t="s">
        <v>65</v>
      </c>
    </row>
    <row r="806" s="483" customFormat="1" ht="30" customHeight="1" spans="1:4">
      <c r="A806" s="514" t="s">
        <v>791</v>
      </c>
      <c r="B806" s="497"/>
      <c r="C806" s="494"/>
      <c r="D806" s="508" t="s">
        <v>65</v>
      </c>
    </row>
    <row r="807" s="483" customFormat="1" ht="30" customHeight="1" spans="1:4">
      <c r="A807" s="514" t="s">
        <v>792</v>
      </c>
      <c r="B807" s="497"/>
      <c r="C807" s="505"/>
      <c r="D807" s="508" t="s">
        <v>65</v>
      </c>
    </row>
    <row r="808" s="483" customFormat="1" ht="30" customHeight="1" spans="1:4">
      <c r="A808" s="514" t="s">
        <v>793</v>
      </c>
      <c r="B808" s="497"/>
      <c r="C808" s="505"/>
      <c r="D808" s="495" t="s">
        <v>65</v>
      </c>
    </row>
    <row r="809" s="483" customFormat="1" ht="30" customHeight="1" spans="1:4">
      <c r="A809" s="514" t="s">
        <v>794</v>
      </c>
      <c r="B809" s="497"/>
      <c r="C809" s="505"/>
      <c r="D809" s="508" t="s">
        <v>65</v>
      </c>
    </row>
    <row r="810" s="483" customFormat="1" ht="30" customHeight="1" spans="1:4">
      <c r="A810" s="514" t="s">
        <v>795</v>
      </c>
      <c r="B810" s="497"/>
      <c r="C810" s="505">
        <v>5</v>
      </c>
      <c r="D810" s="499" t="s">
        <v>65</v>
      </c>
    </row>
    <row r="811" s="483" customFormat="1" ht="30" customHeight="1" spans="1:4">
      <c r="A811" s="515" t="s">
        <v>796</v>
      </c>
      <c r="B811" s="497">
        <f>SUM(B812:B816)</f>
        <v>0</v>
      </c>
      <c r="C811" s="497">
        <v>0</v>
      </c>
      <c r="D811" s="519" t="s">
        <v>65</v>
      </c>
    </row>
    <row r="812" s="483" customFormat="1" ht="30" customHeight="1" spans="1:4">
      <c r="A812" s="514" t="s">
        <v>797</v>
      </c>
      <c r="B812" s="497"/>
      <c r="C812" s="505"/>
      <c r="D812" s="499" t="s">
        <v>65</v>
      </c>
    </row>
    <row r="813" s="483" customFormat="1" ht="30" customHeight="1" spans="1:4">
      <c r="A813" s="514" t="s">
        <v>798</v>
      </c>
      <c r="B813" s="497"/>
      <c r="C813" s="505"/>
      <c r="D813" s="499" t="s">
        <v>65</v>
      </c>
    </row>
    <row r="814" s="483" customFormat="1" ht="30" customHeight="1" spans="1:4">
      <c r="A814" s="514" t="s">
        <v>799</v>
      </c>
      <c r="B814" s="497"/>
      <c r="C814" s="505"/>
      <c r="D814" s="499" t="s">
        <v>65</v>
      </c>
    </row>
    <row r="815" s="483" customFormat="1" ht="30" customHeight="1" spans="1:4">
      <c r="A815" s="514" t="s">
        <v>800</v>
      </c>
      <c r="B815" s="497"/>
      <c r="C815" s="505"/>
      <c r="D815" s="499" t="s">
        <v>65</v>
      </c>
    </row>
    <row r="816" s="483" customFormat="1" ht="30" customHeight="1" spans="1:4">
      <c r="A816" s="514" t="s">
        <v>801</v>
      </c>
      <c r="B816" s="497"/>
      <c r="C816" s="505"/>
      <c r="D816" s="499" t="s">
        <v>65</v>
      </c>
    </row>
    <row r="817" s="483" customFormat="1" ht="30" customHeight="1" spans="1:4">
      <c r="A817" s="515" t="s">
        <v>802</v>
      </c>
      <c r="B817" s="494">
        <f>SUM(B818:B819)</f>
        <v>0</v>
      </c>
      <c r="C817" s="494">
        <v>0</v>
      </c>
      <c r="D817" s="495" t="s">
        <v>65</v>
      </c>
    </row>
    <row r="818" s="483" customFormat="1" ht="30" customHeight="1" spans="1:4">
      <c r="A818" s="514" t="s">
        <v>803</v>
      </c>
      <c r="B818" s="497"/>
      <c r="C818" s="505"/>
      <c r="D818" s="499" t="s">
        <v>65</v>
      </c>
    </row>
    <row r="819" s="483" customFormat="1" ht="30" customHeight="1" spans="1:4">
      <c r="A819" s="514" t="s">
        <v>804</v>
      </c>
      <c r="B819" s="497"/>
      <c r="C819" s="505"/>
      <c r="D819" s="499" t="s">
        <v>65</v>
      </c>
    </row>
    <row r="820" s="483" customFormat="1" ht="30" customHeight="1" spans="1:4">
      <c r="A820" s="515" t="s">
        <v>805</v>
      </c>
      <c r="B820" s="494">
        <f>SUM(B821:B822)</f>
        <v>0</v>
      </c>
      <c r="C820" s="494">
        <v>0</v>
      </c>
      <c r="D820" s="495" t="s">
        <v>65</v>
      </c>
    </row>
    <row r="821" s="483" customFormat="1" ht="30" customHeight="1" spans="1:4">
      <c r="A821" s="514" t="s">
        <v>806</v>
      </c>
      <c r="B821" s="497"/>
      <c r="C821" s="505"/>
      <c r="D821" s="499" t="s">
        <v>65</v>
      </c>
    </row>
    <row r="822" s="483" customFormat="1" ht="30" customHeight="1" spans="1:4">
      <c r="A822" s="514" t="s">
        <v>807</v>
      </c>
      <c r="B822" s="497"/>
      <c r="C822" s="503"/>
      <c r="D822" s="508" t="s">
        <v>65</v>
      </c>
    </row>
    <row r="823" s="483" customFormat="1" ht="30" customHeight="1" spans="1:4">
      <c r="A823" s="515" t="s">
        <v>808</v>
      </c>
      <c r="B823" s="510">
        <f>SUM(B824)</f>
        <v>0</v>
      </c>
      <c r="C823" s="510">
        <v>0</v>
      </c>
      <c r="D823" s="508" t="s">
        <v>65</v>
      </c>
    </row>
    <row r="824" s="483" customFormat="1" ht="30" customHeight="1" spans="1:4">
      <c r="A824" s="516" t="s">
        <v>809</v>
      </c>
      <c r="B824" s="497"/>
      <c r="C824" s="505"/>
      <c r="D824" s="504" t="s">
        <v>65</v>
      </c>
    </row>
    <row r="825" s="483" customFormat="1" ht="30" customHeight="1" spans="1:4">
      <c r="A825" s="514" t="s">
        <v>810</v>
      </c>
      <c r="B825" s="510">
        <f>SUM(B826)</f>
        <v>0</v>
      </c>
      <c r="C825" s="510">
        <v>0</v>
      </c>
      <c r="D825" s="508" t="s">
        <v>65</v>
      </c>
    </row>
    <row r="826" s="483" customFormat="1" ht="30" customHeight="1" spans="1:4">
      <c r="A826" s="516" t="s">
        <v>811</v>
      </c>
      <c r="B826" s="497"/>
      <c r="C826" s="505"/>
      <c r="D826" s="499" t="s">
        <v>65</v>
      </c>
    </row>
    <row r="827" s="483" customFormat="1" ht="30" customHeight="1" spans="1:4">
      <c r="A827" s="515" t="s">
        <v>812</v>
      </c>
      <c r="B827" s="494">
        <f>SUM(B828:B832)</f>
        <v>0</v>
      </c>
      <c r="C827" s="494">
        <v>0</v>
      </c>
      <c r="D827" s="495" t="s">
        <v>65</v>
      </c>
    </row>
    <row r="828" s="483" customFormat="1" ht="30" customHeight="1" spans="1:4">
      <c r="A828" s="514" t="s">
        <v>813</v>
      </c>
      <c r="B828" s="497"/>
      <c r="C828" s="505"/>
      <c r="D828" s="499" t="s">
        <v>65</v>
      </c>
    </row>
    <row r="829" s="483" customFormat="1" ht="30" customHeight="1" spans="1:4">
      <c r="A829" s="514" t="s">
        <v>814</v>
      </c>
      <c r="B829" s="497"/>
      <c r="C829" s="505"/>
      <c r="D829" s="499" t="s">
        <v>65</v>
      </c>
    </row>
    <row r="830" s="483" customFormat="1" ht="30" customHeight="1" spans="1:4">
      <c r="A830" s="514" t="s">
        <v>815</v>
      </c>
      <c r="B830" s="497"/>
      <c r="C830" s="505"/>
      <c r="D830" s="499" t="s">
        <v>65</v>
      </c>
    </row>
    <row r="831" s="483" customFormat="1" ht="30" customHeight="1" spans="1:4">
      <c r="A831" s="514" t="s">
        <v>816</v>
      </c>
      <c r="B831" s="497"/>
      <c r="C831" s="505"/>
      <c r="D831" s="499" t="s">
        <v>65</v>
      </c>
    </row>
    <row r="832" s="483" customFormat="1" ht="30" customHeight="1" spans="1:4">
      <c r="A832" s="514" t="s">
        <v>817</v>
      </c>
      <c r="B832" s="497"/>
      <c r="C832" s="505"/>
      <c r="D832" s="508" t="s">
        <v>65</v>
      </c>
    </row>
    <row r="833" s="483" customFormat="1" ht="30" customHeight="1" spans="1:4">
      <c r="A833" s="515" t="s">
        <v>818</v>
      </c>
      <c r="B833" s="510">
        <f>SUM(B834)</f>
        <v>0</v>
      </c>
      <c r="C833" s="510">
        <v>0</v>
      </c>
      <c r="D833" s="508" t="s">
        <v>65</v>
      </c>
    </row>
    <row r="834" s="483" customFormat="1" ht="30" customHeight="1" spans="1:4">
      <c r="A834" s="514" t="s">
        <v>819</v>
      </c>
      <c r="B834" s="497"/>
      <c r="C834" s="498"/>
      <c r="D834" s="499" t="s">
        <v>65</v>
      </c>
    </row>
    <row r="835" s="483" customFormat="1" ht="30" customHeight="1" spans="1:4">
      <c r="A835" s="515" t="s">
        <v>820</v>
      </c>
      <c r="B835" s="510">
        <f>SUM(B836)</f>
        <v>0</v>
      </c>
      <c r="C835" s="510">
        <v>0</v>
      </c>
      <c r="D835" s="508" t="s">
        <v>65</v>
      </c>
    </row>
    <row r="836" s="483" customFormat="1" ht="30" customHeight="1" spans="1:4">
      <c r="A836" s="516" t="s">
        <v>821</v>
      </c>
      <c r="B836" s="497"/>
      <c r="C836" s="503"/>
      <c r="D836" s="495" t="s">
        <v>65</v>
      </c>
    </row>
    <row r="837" s="483" customFormat="1" ht="30" customHeight="1" spans="1:4">
      <c r="A837" s="515" t="s">
        <v>822</v>
      </c>
      <c r="B837" s="494">
        <f>SUM(B838:B847)</f>
        <v>0</v>
      </c>
      <c r="C837" s="494">
        <v>0</v>
      </c>
      <c r="D837" s="495" t="s">
        <v>65</v>
      </c>
    </row>
    <row r="838" s="483" customFormat="1" ht="30" customHeight="1" spans="1:4">
      <c r="A838" s="514" t="s">
        <v>198</v>
      </c>
      <c r="B838" s="497"/>
      <c r="C838" s="498"/>
      <c r="D838" s="499" t="s">
        <v>65</v>
      </c>
    </row>
    <row r="839" s="483" customFormat="1" ht="30" customHeight="1" spans="1:4">
      <c r="A839" s="514" t="s">
        <v>199</v>
      </c>
      <c r="B839" s="497"/>
      <c r="C839" s="498"/>
      <c r="D839" s="499" t="s">
        <v>65</v>
      </c>
    </row>
    <row r="840" s="483" customFormat="1" ht="30" customHeight="1" spans="1:4">
      <c r="A840" s="514" t="s">
        <v>200</v>
      </c>
      <c r="B840" s="497"/>
      <c r="C840" s="498"/>
      <c r="D840" s="499" t="s">
        <v>65</v>
      </c>
    </row>
    <row r="841" s="483" customFormat="1" ht="30" customHeight="1" spans="1:4">
      <c r="A841" s="514" t="s">
        <v>823</v>
      </c>
      <c r="B841" s="497"/>
      <c r="C841" s="498"/>
      <c r="D841" s="499" t="s">
        <v>65</v>
      </c>
    </row>
    <row r="842" s="483" customFormat="1" ht="30" customHeight="1" spans="1:4">
      <c r="A842" s="514" t="s">
        <v>824</v>
      </c>
      <c r="B842" s="497"/>
      <c r="C842" s="498"/>
      <c r="D842" s="504" t="s">
        <v>65</v>
      </c>
    </row>
    <row r="843" s="483" customFormat="1" ht="30" customHeight="1" spans="1:4">
      <c r="A843" s="514" t="s">
        <v>825</v>
      </c>
      <c r="B843" s="497"/>
      <c r="C843" s="498"/>
      <c r="D843" s="499" t="s">
        <v>65</v>
      </c>
    </row>
    <row r="844" s="483" customFormat="1" ht="30" customHeight="1" spans="1:4">
      <c r="A844" s="514" t="s">
        <v>239</v>
      </c>
      <c r="B844" s="497"/>
      <c r="C844" s="498"/>
      <c r="D844" s="495" t="s">
        <v>65</v>
      </c>
    </row>
    <row r="845" s="483" customFormat="1" ht="30" customHeight="1" spans="1:4">
      <c r="A845" s="514" t="s">
        <v>826</v>
      </c>
      <c r="B845" s="497"/>
      <c r="C845" s="498"/>
      <c r="D845" s="495" t="s">
        <v>65</v>
      </c>
    </row>
    <row r="846" s="483" customFormat="1" ht="30" customHeight="1" spans="1:4">
      <c r="A846" s="514" t="s">
        <v>207</v>
      </c>
      <c r="B846" s="497"/>
      <c r="C846" s="498"/>
      <c r="D846" s="499" t="s">
        <v>65</v>
      </c>
    </row>
    <row r="847" s="483" customFormat="1" ht="30" customHeight="1" spans="1:4">
      <c r="A847" s="514" t="s">
        <v>827</v>
      </c>
      <c r="B847" s="497"/>
      <c r="C847" s="510"/>
      <c r="D847" s="499" t="s">
        <v>65</v>
      </c>
    </row>
    <row r="848" s="483" customFormat="1" ht="30" customHeight="1" spans="1:4">
      <c r="A848" s="515" t="s">
        <v>828</v>
      </c>
      <c r="B848" s="510">
        <f>SUM(B849)</f>
        <v>0</v>
      </c>
      <c r="C848" s="510">
        <v>886</v>
      </c>
      <c r="D848" s="508" t="s">
        <v>65</v>
      </c>
    </row>
    <row r="849" s="483" customFormat="1" ht="30" customHeight="1" spans="1:4">
      <c r="A849" s="516" t="s">
        <v>829</v>
      </c>
      <c r="B849" s="497"/>
      <c r="C849" s="503">
        <v>886</v>
      </c>
      <c r="D849" s="504" t="s">
        <v>65</v>
      </c>
    </row>
    <row r="850" s="483" customFormat="1" ht="30" customHeight="1" spans="1:4">
      <c r="A850" s="515" t="s">
        <v>830</v>
      </c>
      <c r="B850" s="494">
        <f>B851+B862+B864+B867+B869+B871</f>
        <v>1006</v>
      </c>
      <c r="C850" s="494">
        <v>954</v>
      </c>
      <c r="D850" s="495">
        <v>-0.0517</v>
      </c>
    </row>
    <row r="851" s="483" customFormat="1" ht="30" customHeight="1" spans="1:4">
      <c r="A851" s="515" t="s">
        <v>831</v>
      </c>
      <c r="B851" s="494">
        <f>SUM(B852:B861)</f>
        <v>761</v>
      </c>
      <c r="C851" s="494">
        <v>734</v>
      </c>
      <c r="D851" s="495">
        <v>-0.0355</v>
      </c>
    </row>
    <row r="852" s="483" customFormat="1" ht="30" customHeight="1" spans="1:4">
      <c r="A852" s="514" t="s">
        <v>832</v>
      </c>
      <c r="B852" s="497">
        <v>628</v>
      </c>
      <c r="C852" s="505">
        <v>501</v>
      </c>
      <c r="D852" s="499">
        <v>-0.2022</v>
      </c>
    </row>
    <row r="853" s="483" customFormat="1" ht="30" customHeight="1" spans="1:4">
      <c r="A853" s="514" t="s">
        <v>833</v>
      </c>
      <c r="B853" s="497"/>
      <c r="C853" s="498"/>
      <c r="D853" s="499" t="s">
        <v>65</v>
      </c>
    </row>
    <row r="854" s="483" customFormat="1" ht="30" customHeight="1" spans="1:4">
      <c r="A854" s="500" t="s">
        <v>834</v>
      </c>
      <c r="B854" s="497"/>
      <c r="C854" s="510"/>
      <c r="D854" s="499" t="s">
        <v>65</v>
      </c>
    </row>
    <row r="855" s="483" customFormat="1" ht="30" customHeight="1" spans="1:4">
      <c r="A855" s="514" t="s">
        <v>835</v>
      </c>
      <c r="B855" s="497">
        <v>133</v>
      </c>
      <c r="C855" s="505">
        <v>133</v>
      </c>
      <c r="D855" s="499">
        <v>0</v>
      </c>
    </row>
    <row r="856" s="483" customFormat="1" ht="30" customHeight="1" spans="1:4">
      <c r="A856" s="514" t="s">
        <v>836</v>
      </c>
      <c r="B856" s="497"/>
      <c r="C856" s="510"/>
      <c r="D856" s="508" t="s">
        <v>65</v>
      </c>
    </row>
    <row r="857" s="483" customFormat="1" ht="30" customHeight="1" spans="1:4">
      <c r="A857" s="514" t="s">
        <v>837</v>
      </c>
      <c r="B857" s="497"/>
      <c r="C857" s="498"/>
      <c r="D857" s="499" t="s">
        <v>65</v>
      </c>
    </row>
    <row r="858" s="483" customFormat="1" ht="30" customHeight="1" spans="1:4">
      <c r="A858" s="514" t="s">
        <v>838</v>
      </c>
      <c r="B858" s="497"/>
      <c r="C858" s="494"/>
      <c r="D858" s="495" t="s">
        <v>65</v>
      </c>
    </row>
    <row r="859" s="483" customFormat="1" ht="30" customHeight="1" spans="1:4">
      <c r="A859" s="514" t="s">
        <v>839</v>
      </c>
      <c r="B859" s="497"/>
      <c r="C859" s="494"/>
      <c r="D859" s="495" t="s">
        <v>65</v>
      </c>
    </row>
    <row r="860" s="483" customFormat="1" ht="30" customHeight="1" spans="1:4">
      <c r="A860" s="514" t="s">
        <v>840</v>
      </c>
      <c r="B860" s="497"/>
      <c r="C860" s="498"/>
      <c r="D860" s="499" t="s">
        <v>65</v>
      </c>
    </row>
    <row r="861" s="483" customFormat="1" ht="30" customHeight="1" spans="1:4">
      <c r="A861" s="514" t="s">
        <v>841</v>
      </c>
      <c r="B861" s="497"/>
      <c r="C861" s="498">
        <v>100</v>
      </c>
      <c r="D861" s="499" t="s">
        <v>65</v>
      </c>
    </row>
    <row r="862" s="483" customFormat="1" ht="30" customHeight="1" spans="1:4">
      <c r="A862" s="515" t="s">
        <v>842</v>
      </c>
      <c r="B862" s="510">
        <f>SUM(B863)</f>
        <v>0</v>
      </c>
      <c r="C862" s="510">
        <v>0</v>
      </c>
      <c r="D862" s="508" t="s">
        <v>65</v>
      </c>
    </row>
    <row r="863" s="483" customFormat="1" ht="30" customHeight="1" spans="1:4">
      <c r="A863" s="516" t="s">
        <v>843</v>
      </c>
      <c r="B863" s="497"/>
      <c r="C863" s="498"/>
      <c r="D863" s="499" t="s">
        <v>65</v>
      </c>
    </row>
    <row r="864" s="483" customFormat="1" ht="30" customHeight="1" spans="1:4">
      <c r="A864" s="515" t="s">
        <v>844</v>
      </c>
      <c r="B864" s="494">
        <f>SUM(B865:B866)</f>
        <v>220</v>
      </c>
      <c r="C864" s="494">
        <v>220</v>
      </c>
      <c r="D864" s="495">
        <v>0</v>
      </c>
    </row>
    <row r="865" s="483" customFormat="1" ht="30" customHeight="1" spans="1:4">
      <c r="A865" s="514" t="s">
        <v>845</v>
      </c>
      <c r="B865" s="497">
        <v>220</v>
      </c>
      <c r="C865" s="498">
        <v>220</v>
      </c>
      <c r="D865" s="499">
        <v>0</v>
      </c>
    </row>
    <row r="866" s="483" customFormat="1" ht="30" customHeight="1" spans="1:4">
      <c r="A866" s="514" t="s">
        <v>846</v>
      </c>
      <c r="B866" s="497"/>
      <c r="C866" s="498"/>
      <c r="D866" s="499" t="s">
        <v>65</v>
      </c>
    </row>
    <row r="867" s="483" customFormat="1" ht="30" customHeight="1" spans="1:4">
      <c r="A867" s="515" t="s">
        <v>847</v>
      </c>
      <c r="B867" s="510">
        <f t="shared" ref="B867:B871" si="0">SUM(B868)</f>
        <v>20</v>
      </c>
      <c r="C867" s="510">
        <v>0</v>
      </c>
      <c r="D867" s="508" t="s">
        <v>65</v>
      </c>
    </row>
    <row r="868" s="483" customFormat="1" ht="30" customHeight="1" spans="1:4">
      <c r="A868" s="514" t="s">
        <v>848</v>
      </c>
      <c r="B868" s="497">
        <v>20</v>
      </c>
      <c r="C868" s="498"/>
      <c r="D868" s="499" t="s">
        <v>65</v>
      </c>
    </row>
    <row r="869" s="483" customFormat="1" ht="30" customHeight="1" spans="1:4">
      <c r="A869" s="515" t="s">
        <v>849</v>
      </c>
      <c r="B869" s="510">
        <f t="shared" si="0"/>
        <v>0</v>
      </c>
      <c r="C869" s="510">
        <v>0</v>
      </c>
      <c r="D869" s="508" t="s">
        <v>65</v>
      </c>
    </row>
    <row r="870" s="483" customFormat="1" ht="30" customHeight="1" spans="1:4">
      <c r="A870" s="514" t="s">
        <v>850</v>
      </c>
      <c r="B870" s="497"/>
      <c r="C870" s="498"/>
      <c r="D870" s="499" t="s">
        <v>65</v>
      </c>
    </row>
    <row r="871" s="483" customFormat="1" ht="30" customHeight="1" spans="1:4">
      <c r="A871" s="515" t="s">
        <v>851</v>
      </c>
      <c r="B871" s="510">
        <f t="shared" si="0"/>
        <v>5</v>
      </c>
      <c r="C871" s="510">
        <v>0</v>
      </c>
      <c r="D871" s="508" t="s">
        <v>65</v>
      </c>
    </row>
    <row r="872" s="483" customFormat="1" ht="30" customHeight="1" spans="1:4">
      <c r="A872" s="514" t="s">
        <v>852</v>
      </c>
      <c r="B872" s="497">
        <v>5</v>
      </c>
      <c r="C872" s="498"/>
      <c r="D872" s="499" t="s">
        <v>65</v>
      </c>
    </row>
    <row r="873" s="483" customFormat="1" ht="30" customHeight="1" spans="1:4">
      <c r="A873" s="515" t="s">
        <v>853</v>
      </c>
      <c r="B873" s="494">
        <f>B874+B900+B923+B951+B962+B969+B975+B978</f>
        <v>40119</v>
      </c>
      <c r="C873" s="494">
        <v>65564</v>
      </c>
      <c r="D873" s="495">
        <v>0.6342</v>
      </c>
    </row>
    <row r="874" s="483" customFormat="1" ht="30" customHeight="1" spans="1:4">
      <c r="A874" s="515" t="s">
        <v>854</v>
      </c>
      <c r="B874" s="494">
        <f>SUM(B875:B899)</f>
        <v>4629</v>
      </c>
      <c r="C874" s="494">
        <v>12824</v>
      </c>
      <c r="D874" s="495">
        <v>1.7704</v>
      </c>
    </row>
    <row r="875" s="483" customFormat="1" ht="30" customHeight="1" spans="1:4">
      <c r="A875" s="514" t="s">
        <v>832</v>
      </c>
      <c r="B875" s="497">
        <v>2292</v>
      </c>
      <c r="C875" s="498">
        <v>1935</v>
      </c>
      <c r="D875" s="499">
        <v>-0.1558</v>
      </c>
    </row>
    <row r="876" s="483" customFormat="1" ht="30" customHeight="1" spans="1:4">
      <c r="A876" s="500" t="s">
        <v>833</v>
      </c>
      <c r="B876" s="497"/>
      <c r="C876" s="498"/>
      <c r="D876" s="499" t="s">
        <v>65</v>
      </c>
    </row>
    <row r="877" s="483" customFormat="1" ht="30" customHeight="1" spans="1:4">
      <c r="A877" s="500" t="s">
        <v>834</v>
      </c>
      <c r="B877" s="497"/>
      <c r="C877" s="498"/>
      <c r="D877" s="499" t="s">
        <v>65</v>
      </c>
    </row>
    <row r="878" s="483" customFormat="1" ht="30" customHeight="1" spans="1:4">
      <c r="A878" s="514" t="s">
        <v>855</v>
      </c>
      <c r="B878" s="497"/>
      <c r="C878" s="498">
        <v>65</v>
      </c>
      <c r="D878" s="499" t="s">
        <v>65</v>
      </c>
    </row>
    <row r="879" s="483" customFormat="1" ht="30" customHeight="1" spans="1:4">
      <c r="A879" s="514" t="s">
        <v>856</v>
      </c>
      <c r="B879" s="497">
        <v>1335</v>
      </c>
      <c r="C879" s="498">
        <v>2021</v>
      </c>
      <c r="D879" s="499">
        <v>0.5139</v>
      </c>
    </row>
    <row r="880" s="483" customFormat="1" ht="30" customHeight="1" spans="1:4">
      <c r="A880" s="514" t="s">
        <v>857</v>
      </c>
      <c r="B880" s="497"/>
      <c r="C880" s="498"/>
      <c r="D880" s="499" t="s">
        <v>65</v>
      </c>
    </row>
    <row r="881" s="483" customFormat="1" ht="30" customHeight="1" spans="1:4">
      <c r="A881" s="514" t="s">
        <v>858</v>
      </c>
      <c r="B881" s="497">
        <v>30</v>
      </c>
      <c r="C881" s="498">
        <v>61</v>
      </c>
      <c r="D881" s="504">
        <v>1.0333</v>
      </c>
    </row>
    <row r="882" s="483" customFormat="1" ht="30" customHeight="1" spans="1:4">
      <c r="A882" s="517" t="s">
        <v>859</v>
      </c>
      <c r="B882" s="497"/>
      <c r="C882" s="498"/>
      <c r="D882" s="499" t="s">
        <v>65</v>
      </c>
    </row>
    <row r="883" s="483" customFormat="1" ht="30" customHeight="1" spans="1:4">
      <c r="A883" s="517" t="s">
        <v>860</v>
      </c>
      <c r="B883" s="497"/>
      <c r="C883" s="498"/>
      <c r="D883" s="499" t="s">
        <v>65</v>
      </c>
    </row>
    <row r="884" s="483" customFormat="1" ht="30" customHeight="1" spans="1:4">
      <c r="A884" s="500" t="s">
        <v>861</v>
      </c>
      <c r="B884" s="497"/>
      <c r="C884" s="498">
        <v>3</v>
      </c>
      <c r="D884" s="499" t="s">
        <v>65</v>
      </c>
    </row>
    <row r="885" s="483" customFormat="1" ht="30" customHeight="1" spans="1:4">
      <c r="A885" s="514" t="s">
        <v>862</v>
      </c>
      <c r="B885" s="497"/>
      <c r="C885" s="494"/>
      <c r="D885" s="495" t="s">
        <v>65</v>
      </c>
    </row>
    <row r="886" s="483" customFormat="1" ht="30" customHeight="1" spans="1:4">
      <c r="A886" s="514" t="s">
        <v>863</v>
      </c>
      <c r="B886" s="497"/>
      <c r="C886" s="498"/>
      <c r="D886" s="499" t="s">
        <v>65</v>
      </c>
    </row>
    <row r="887" s="483" customFormat="1" ht="30" customHeight="1" spans="1:4">
      <c r="A887" s="514" t="s">
        <v>864</v>
      </c>
      <c r="B887" s="497"/>
      <c r="C887" s="498"/>
      <c r="D887" s="499" t="s">
        <v>65</v>
      </c>
    </row>
    <row r="888" s="483" customFormat="1" ht="30" customHeight="1" spans="1:4">
      <c r="A888" s="517" t="s">
        <v>865</v>
      </c>
      <c r="B888" s="497"/>
      <c r="C888" s="498">
        <v>2412</v>
      </c>
      <c r="D888" s="499" t="s">
        <v>65</v>
      </c>
    </row>
    <row r="889" s="483" customFormat="1" ht="30" customHeight="1" spans="1:4">
      <c r="A889" s="517" t="s">
        <v>866</v>
      </c>
      <c r="B889" s="497"/>
      <c r="C889" s="498"/>
      <c r="D889" s="499" t="s">
        <v>65</v>
      </c>
    </row>
    <row r="890" s="483" customFormat="1" ht="30" customHeight="1" spans="1:4">
      <c r="A890" s="514" t="s">
        <v>867</v>
      </c>
      <c r="B890" s="497">
        <v>35</v>
      </c>
      <c r="C890" s="498">
        <v>5217</v>
      </c>
      <c r="D890" s="499">
        <v>148.0571</v>
      </c>
    </row>
    <row r="891" s="483" customFormat="1" ht="30" customHeight="1" spans="1:4">
      <c r="A891" s="514" t="s">
        <v>868</v>
      </c>
      <c r="B891" s="497"/>
      <c r="C891" s="498">
        <v>336</v>
      </c>
      <c r="D891" s="499" t="s">
        <v>65</v>
      </c>
    </row>
    <row r="892" s="483" customFormat="1" ht="30" customHeight="1" spans="1:4">
      <c r="A892" s="514" t="s">
        <v>869</v>
      </c>
      <c r="B892" s="497"/>
      <c r="C892" s="498"/>
      <c r="D892" s="499" t="s">
        <v>65</v>
      </c>
    </row>
    <row r="893" s="483" customFormat="1" ht="30" customHeight="1" spans="1:4">
      <c r="A893" s="517" t="s">
        <v>870</v>
      </c>
      <c r="B893" s="497">
        <v>372</v>
      </c>
      <c r="C893" s="498"/>
      <c r="D893" s="499" t="s">
        <v>65</v>
      </c>
    </row>
    <row r="894" s="483" customFormat="1" ht="30" customHeight="1" spans="1:4">
      <c r="A894" s="517" t="s">
        <v>871</v>
      </c>
      <c r="B894" s="497"/>
      <c r="C894" s="498"/>
      <c r="D894" s="499" t="s">
        <v>65</v>
      </c>
    </row>
    <row r="895" s="483" customFormat="1" ht="30" customHeight="1" spans="1:4">
      <c r="A895" s="514" t="s">
        <v>872</v>
      </c>
      <c r="B895" s="497"/>
      <c r="C895" s="498"/>
      <c r="D895" s="499" t="s">
        <v>65</v>
      </c>
    </row>
    <row r="896" s="483" customFormat="1" ht="30" customHeight="1" spans="1:4">
      <c r="A896" s="517" t="s">
        <v>873</v>
      </c>
      <c r="B896" s="497"/>
      <c r="C896" s="498"/>
      <c r="D896" s="499" t="s">
        <v>65</v>
      </c>
    </row>
    <row r="897" s="483" customFormat="1" ht="30" customHeight="1" spans="1:4">
      <c r="A897" s="514" t="s">
        <v>874</v>
      </c>
      <c r="B897" s="497"/>
      <c r="C897" s="498"/>
      <c r="D897" s="499" t="s">
        <v>65</v>
      </c>
    </row>
    <row r="898" s="483" customFormat="1" ht="30" customHeight="1" spans="1:4">
      <c r="A898" s="514" t="s">
        <v>875</v>
      </c>
      <c r="B898" s="497"/>
      <c r="C898" s="498"/>
      <c r="D898" s="499" t="s">
        <v>65</v>
      </c>
    </row>
    <row r="899" s="483" customFormat="1" ht="30" customHeight="1" spans="1:4">
      <c r="A899" s="514" t="s">
        <v>876</v>
      </c>
      <c r="B899" s="497">
        <v>565</v>
      </c>
      <c r="C899" s="498">
        <v>774</v>
      </c>
      <c r="D899" s="499">
        <v>0.3699</v>
      </c>
    </row>
    <row r="900" s="483" customFormat="1" ht="30" customHeight="1" spans="1:4">
      <c r="A900" s="515" t="s">
        <v>877</v>
      </c>
      <c r="B900" s="494">
        <f>SUM(B901:B922)</f>
        <v>4540</v>
      </c>
      <c r="C900" s="494">
        <v>4220</v>
      </c>
      <c r="D900" s="495">
        <v>-0.0705</v>
      </c>
    </row>
    <row r="901" s="483" customFormat="1" ht="30" customHeight="1" spans="1:4">
      <c r="A901" s="517" t="s">
        <v>832</v>
      </c>
      <c r="B901" s="497">
        <v>198</v>
      </c>
      <c r="C901" s="498">
        <v>179</v>
      </c>
      <c r="D901" s="499">
        <v>-0.096</v>
      </c>
    </row>
    <row r="902" s="483" customFormat="1" ht="30" customHeight="1" spans="1:4">
      <c r="A902" s="517" t="s">
        <v>833</v>
      </c>
      <c r="B902" s="497"/>
      <c r="C902" s="498"/>
      <c r="D902" s="499" t="s">
        <v>65</v>
      </c>
    </row>
    <row r="903" s="483" customFormat="1" ht="30" customHeight="1" spans="1:4">
      <c r="A903" s="514" t="s">
        <v>834</v>
      </c>
      <c r="B903" s="497"/>
      <c r="C903" s="498"/>
      <c r="D903" s="499" t="s">
        <v>65</v>
      </c>
    </row>
    <row r="904" s="483" customFormat="1" ht="30" customHeight="1" spans="1:4">
      <c r="A904" s="514" t="s">
        <v>878</v>
      </c>
      <c r="B904" s="497">
        <v>534</v>
      </c>
      <c r="C904" s="498">
        <v>449</v>
      </c>
      <c r="D904" s="499">
        <v>-0.1592</v>
      </c>
    </row>
    <row r="905" s="483" customFormat="1" ht="30" customHeight="1" spans="1:4">
      <c r="A905" s="514" t="s">
        <v>879</v>
      </c>
      <c r="B905" s="497"/>
      <c r="C905" s="498">
        <v>38</v>
      </c>
      <c r="D905" s="499" t="s">
        <v>65</v>
      </c>
    </row>
    <row r="906" s="483" customFormat="1" ht="30" customHeight="1" spans="1:4">
      <c r="A906" s="514" t="s">
        <v>880</v>
      </c>
      <c r="B906" s="497"/>
      <c r="C906" s="498"/>
      <c r="D906" s="504" t="s">
        <v>65</v>
      </c>
    </row>
    <row r="907" s="483" customFormat="1" ht="30" customHeight="1" spans="1:4">
      <c r="A907" s="514" t="s">
        <v>881</v>
      </c>
      <c r="B907" s="497">
        <v>3785</v>
      </c>
      <c r="C907" s="503">
        <v>3512</v>
      </c>
      <c r="D907" s="504">
        <v>-0.0721</v>
      </c>
    </row>
    <row r="908" s="483" customFormat="1" ht="30" customHeight="1" spans="1:4">
      <c r="A908" s="514" t="s">
        <v>882</v>
      </c>
      <c r="B908" s="497"/>
      <c r="C908" s="498"/>
      <c r="D908" s="499" t="s">
        <v>65</v>
      </c>
    </row>
    <row r="909" s="483" customFormat="1" ht="30" customHeight="1" spans="1:4">
      <c r="A909" s="514" t="s">
        <v>883</v>
      </c>
      <c r="B909" s="497">
        <v>4</v>
      </c>
      <c r="C909" s="498">
        <v>4</v>
      </c>
      <c r="D909" s="499">
        <v>0</v>
      </c>
    </row>
    <row r="910" s="483" customFormat="1" ht="30" customHeight="1" spans="1:4">
      <c r="A910" s="514" t="s">
        <v>884</v>
      </c>
      <c r="B910" s="497"/>
      <c r="C910" s="498"/>
      <c r="D910" s="499" t="s">
        <v>65</v>
      </c>
    </row>
    <row r="911" s="483" customFormat="1" ht="30" customHeight="1" spans="1:4">
      <c r="A911" s="514" t="s">
        <v>885</v>
      </c>
      <c r="B911" s="497"/>
      <c r="C911" s="498"/>
      <c r="D911" s="499" t="s">
        <v>65</v>
      </c>
    </row>
    <row r="912" s="483" customFormat="1" ht="30" customHeight="1" spans="1:4">
      <c r="A912" s="514" t="s">
        <v>886</v>
      </c>
      <c r="B912" s="497"/>
      <c r="C912" s="498"/>
      <c r="D912" s="499" t="s">
        <v>65</v>
      </c>
    </row>
    <row r="913" s="483" customFormat="1" ht="30" customHeight="1" spans="1:4">
      <c r="A913" s="514" t="s">
        <v>887</v>
      </c>
      <c r="B913" s="497"/>
      <c r="C913" s="498"/>
      <c r="D913" s="499" t="s">
        <v>65</v>
      </c>
    </row>
    <row r="914" s="483" customFormat="1" ht="30" customHeight="1" spans="1:4">
      <c r="A914" s="514" t="s">
        <v>888</v>
      </c>
      <c r="B914" s="497"/>
      <c r="C914" s="498"/>
      <c r="D914" s="499" t="s">
        <v>65</v>
      </c>
    </row>
    <row r="915" s="483" customFormat="1" ht="30" customHeight="1" spans="1:4">
      <c r="A915" s="514" t="s">
        <v>889</v>
      </c>
      <c r="B915" s="497"/>
      <c r="C915" s="498"/>
      <c r="D915" s="499" t="s">
        <v>65</v>
      </c>
    </row>
    <row r="916" s="483" customFormat="1" ht="30" customHeight="1" spans="1:4">
      <c r="A916" s="514" t="s">
        <v>890</v>
      </c>
      <c r="B916" s="497"/>
      <c r="C916" s="498"/>
      <c r="D916" s="499" t="s">
        <v>65</v>
      </c>
    </row>
    <row r="917" s="483" customFormat="1" ht="30" customHeight="1" spans="1:4">
      <c r="A917" s="514" t="s">
        <v>891</v>
      </c>
      <c r="B917" s="497"/>
      <c r="C917" s="498"/>
      <c r="D917" s="499" t="s">
        <v>65</v>
      </c>
    </row>
    <row r="918" s="483" customFormat="1" ht="30" customHeight="1" spans="1:4">
      <c r="A918" s="514" t="s">
        <v>892</v>
      </c>
      <c r="B918" s="497">
        <v>19</v>
      </c>
      <c r="C918" s="498">
        <v>38</v>
      </c>
      <c r="D918" s="499">
        <v>1</v>
      </c>
    </row>
    <row r="919" s="483" customFormat="1" ht="30" customHeight="1" spans="1:4">
      <c r="A919" s="514" t="s">
        <v>893</v>
      </c>
      <c r="B919" s="497"/>
      <c r="C919" s="498"/>
      <c r="D919" s="499" t="s">
        <v>65</v>
      </c>
    </row>
    <row r="920" s="483" customFormat="1" ht="30" customHeight="1" spans="1:4">
      <c r="A920" s="514" t="s">
        <v>862</v>
      </c>
      <c r="B920" s="497"/>
      <c r="C920" s="498"/>
      <c r="D920" s="499" t="s">
        <v>65</v>
      </c>
    </row>
    <row r="921" s="483" customFormat="1" ht="30" customHeight="1" spans="1:4">
      <c r="A921" s="514" t="s">
        <v>894</v>
      </c>
      <c r="B921" s="497"/>
      <c r="C921" s="498"/>
      <c r="D921" s="499" t="s">
        <v>65</v>
      </c>
    </row>
    <row r="922" s="483" customFormat="1" ht="30" customHeight="1" spans="1:4">
      <c r="A922" s="514" t="s">
        <v>895</v>
      </c>
      <c r="B922" s="497"/>
      <c r="C922" s="498"/>
      <c r="D922" s="499" t="s">
        <v>65</v>
      </c>
    </row>
    <row r="923" s="483" customFormat="1" ht="30" customHeight="1" spans="1:4">
      <c r="A923" s="515" t="s">
        <v>896</v>
      </c>
      <c r="B923" s="494">
        <f>SUM(B924:B950)</f>
        <v>1558</v>
      </c>
      <c r="C923" s="494">
        <v>3298</v>
      </c>
      <c r="D923" s="495">
        <v>1.1168</v>
      </c>
    </row>
    <row r="924" s="483" customFormat="1" ht="30" customHeight="1" spans="1:4">
      <c r="A924" s="514" t="s">
        <v>832</v>
      </c>
      <c r="B924" s="497">
        <v>1059</v>
      </c>
      <c r="C924" s="498">
        <v>1001</v>
      </c>
      <c r="D924" s="499">
        <v>-0.0548</v>
      </c>
    </row>
    <row r="925" s="483" customFormat="1" ht="30" customHeight="1" spans="1:4">
      <c r="A925" s="500" t="s">
        <v>833</v>
      </c>
      <c r="B925" s="497"/>
      <c r="C925" s="498"/>
      <c r="D925" s="499" t="s">
        <v>65</v>
      </c>
    </row>
    <row r="926" s="483" customFormat="1" ht="30" customHeight="1" spans="1:4">
      <c r="A926" s="514" t="s">
        <v>834</v>
      </c>
      <c r="B926" s="497"/>
      <c r="C926" s="498"/>
      <c r="D926" s="499" t="s">
        <v>65</v>
      </c>
    </row>
    <row r="927" s="483" customFormat="1" ht="30" customHeight="1" spans="1:4">
      <c r="A927" s="514" t="s">
        <v>897</v>
      </c>
      <c r="B927" s="497"/>
      <c r="C927" s="498"/>
      <c r="D927" s="499" t="s">
        <v>65</v>
      </c>
    </row>
    <row r="928" s="483" customFormat="1" ht="30" customHeight="1" spans="1:4">
      <c r="A928" s="514" t="s">
        <v>898</v>
      </c>
      <c r="B928" s="497">
        <v>127</v>
      </c>
      <c r="C928" s="498">
        <v>127</v>
      </c>
      <c r="D928" s="499">
        <v>0</v>
      </c>
    </row>
    <row r="929" s="483" customFormat="1" ht="30" customHeight="1" spans="1:4">
      <c r="A929" s="514" t="s">
        <v>899</v>
      </c>
      <c r="B929" s="497">
        <v>332</v>
      </c>
      <c r="C929" s="498">
        <v>888</v>
      </c>
      <c r="D929" s="504">
        <v>1.6747</v>
      </c>
    </row>
    <row r="930" s="483" customFormat="1" ht="30" customHeight="1" spans="1:4">
      <c r="A930" s="514" t="s">
        <v>900</v>
      </c>
      <c r="B930" s="497"/>
      <c r="C930" s="498"/>
      <c r="D930" s="499" t="s">
        <v>65</v>
      </c>
    </row>
    <row r="931" s="483" customFormat="1" ht="30" customHeight="1" spans="1:4">
      <c r="A931" s="514" t="s">
        <v>901</v>
      </c>
      <c r="B931" s="497"/>
      <c r="C931" s="498"/>
      <c r="D931" s="499" t="s">
        <v>65</v>
      </c>
    </row>
    <row r="932" s="483" customFormat="1" ht="30" customHeight="1" spans="1:4">
      <c r="A932" s="514" t="s">
        <v>902</v>
      </c>
      <c r="B932" s="497"/>
      <c r="C932" s="498"/>
      <c r="D932" s="499" t="s">
        <v>65</v>
      </c>
    </row>
    <row r="933" s="483" customFormat="1" ht="30" customHeight="1" spans="1:4">
      <c r="A933" s="514" t="s">
        <v>903</v>
      </c>
      <c r="B933" s="497"/>
      <c r="C933" s="498"/>
      <c r="D933" s="499" t="s">
        <v>65</v>
      </c>
    </row>
    <row r="934" s="483" customFormat="1" ht="30" customHeight="1" spans="1:4">
      <c r="A934" s="514" t="s">
        <v>904</v>
      </c>
      <c r="B934" s="497"/>
      <c r="C934" s="498">
        <v>1190</v>
      </c>
      <c r="D934" s="499" t="s">
        <v>65</v>
      </c>
    </row>
    <row r="935" s="483" customFormat="1" ht="30" customHeight="1" spans="1:4">
      <c r="A935" s="514" t="s">
        <v>905</v>
      </c>
      <c r="B935" s="497"/>
      <c r="C935" s="494"/>
      <c r="D935" s="495" t="s">
        <v>65</v>
      </c>
    </row>
    <row r="936" s="483" customFormat="1" ht="30" customHeight="1" spans="1:4">
      <c r="A936" s="514" t="s">
        <v>906</v>
      </c>
      <c r="B936" s="497"/>
      <c r="C936" s="498"/>
      <c r="D936" s="499" t="s">
        <v>65</v>
      </c>
    </row>
    <row r="937" s="483" customFormat="1" ht="30" customHeight="1" spans="1:4">
      <c r="A937" s="514" t="s">
        <v>907</v>
      </c>
      <c r="B937" s="497">
        <v>10</v>
      </c>
      <c r="C937" s="498">
        <v>20</v>
      </c>
      <c r="D937" s="499">
        <v>1</v>
      </c>
    </row>
    <row r="938" s="483" customFormat="1" ht="30" customHeight="1" spans="1:4">
      <c r="A938" s="514" t="s">
        <v>908</v>
      </c>
      <c r="B938" s="497"/>
      <c r="C938" s="498"/>
      <c r="D938" s="499" t="s">
        <v>65</v>
      </c>
    </row>
    <row r="939" s="483" customFormat="1" ht="30" customHeight="1" spans="1:4">
      <c r="A939" s="514" t="s">
        <v>909</v>
      </c>
      <c r="B939" s="497">
        <v>20</v>
      </c>
      <c r="C939" s="498">
        <v>35</v>
      </c>
      <c r="D939" s="499">
        <v>0.75</v>
      </c>
    </row>
    <row r="940" s="483" customFormat="1" ht="30" customHeight="1" spans="1:4">
      <c r="A940" s="514" t="s">
        <v>910</v>
      </c>
      <c r="B940" s="497"/>
      <c r="C940" s="498"/>
      <c r="D940" s="504" t="s">
        <v>65</v>
      </c>
    </row>
    <row r="941" s="483" customFormat="1" ht="30" customHeight="1" spans="1:4">
      <c r="A941" s="514" t="s">
        <v>911</v>
      </c>
      <c r="B941" s="497"/>
      <c r="C941" s="498"/>
      <c r="D941" s="499" t="s">
        <v>65</v>
      </c>
    </row>
    <row r="942" s="483" customFormat="1" ht="30" customHeight="1" spans="1:4">
      <c r="A942" s="514" t="s">
        <v>912</v>
      </c>
      <c r="B942" s="497"/>
      <c r="C942" s="498">
        <v>27</v>
      </c>
      <c r="D942" s="499" t="s">
        <v>65</v>
      </c>
    </row>
    <row r="943" s="483" customFormat="1" ht="30" customHeight="1" spans="1:4">
      <c r="A943" s="514" t="s">
        <v>913</v>
      </c>
      <c r="B943" s="497">
        <v>10</v>
      </c>
      <c r="C943" s="498">
        <v>10</v>
      </c>
      <c r="D943" s="499">
        <v>0</v>
      </c>
    </row>
    <row r="944" s="483" customFormat="1" ht="30" customHeight="1" spans="1:4">
      <c r="A944" s="514" t="s">
        <v>914</v>
      </c>
      <c r="B944" s="497"/>
      <c r="C944" s="498"/>
      <c r="D944" s="499" t="s">
        <v>65</v>
      </c>
    </row>
    <row r="945" s="483" customFormat="1" ht="30" customHeight="1" spans="1:4">
      <c r="A945" s="514" t="s">
        <v>889</v>
      </c>
      <c r="B945" s="497"/>
      <c r="C945" s="498"/>
      <c r="D945" s="499" t="s">
        <v>65</v>
      </c>
    </row>
    <row r="946" s="483" customFormat="1" ht="30" customHeight="1" spans="1:4">
      <c r="A946" s="514" t="s">
        <v>915</v>
      </c>
      <c r="B946" s="497"/>
      <c r="C946" s="494"/>
      <c r="D946" s="495" t="s">
        <v>65</v>
      </c>
    </row>
    <row r="947" s="483" customFormat="1" ht="30" customHeight="1" spans="1:4">
      <c r="A947" s="514" t="s">
        <v>916</v>
      </c>
      <c r="B947" s="497"/>
      <c r="C947" s="498"/>
      <c r="D947" s="499" t="s">
        <v>65</v>
      </c>
    </row>
    <row r="948" s="483" customFormat="1" ht="30" customHeight="1" spans="1:4">
      <c r="A948" s="514" t="s">
        <v>917</v>
      </c>
      <c r="B948" s="497"/>
      <c r="C948" s="498"/>
      <c r="D948" s="499" t="s">
        <v>65</v>
      </c>
    </row>
    <row r="949" s="483" customFormat="1" ht="30" customHeight="1" spans="1:4">
      <c r="A949" s="514" t="s">
        <v>918</v>
      </c>
      <c r="B949" s="497"/>
      <c r="C949" s="498"/>
      <c r="D949" s="499" t="s">
        <v>65</v>
      </c>
    </row>
    <row r="950" s="483" customFormat="1" ht="30" customHeight="1" spans="1:4">
      <c r="A950" s="514" t="s">
        <v>919</v>
      </c>
      <c r="B950" s="497"/>
      <c r="C950" s="498"/>
      <c r="D950" s="499" t="s">
        <v>65</v>
      </c>
    </row>
    <row r="951" s="483" customFormat="1" ht="30" customHeight="1" spans="1:4">
      <c r="A951" s="515" t="s">
        <v>920</v>
      </c>
      <c r="B951" s="494">
        <f>SUM(B952:B961)</f>
        <v>27608</v>
      </c>
      <c r="C951" s="494">
        <v>42545</v>
      </c>
      <c r="D951" s="495">
        <v>0.541</v>
      </c>
    </row>
    <row r="952" s="483" customFormat="1" ht="30" customHeight="1" spans="1:4">
      <c r="A952" s="500" t="s">
        <v>832</v>
      </c>
      <c r="B952" s="497">
        <v>197</v>
      </c>
      <c r="C952" s="498">
        <v>125</v>
      </c>
      <c r="D952" s="499">
        <v>-0.3655</v>
      </c>
    </row>
    <row r="953" s="483" customFormat="1" ht="30" customHeight="1" spans="1:4">
      <c r="A953" s="514" t="s">
        <v>833</v>
      </c>
      <c r="B953" s="497"/>
      <c r="C953" s="494"/>
      <c r="D953" s="495" t="s">
        <v>65</v>
      </c>
    </row>
    <row r="954" s="483" customFormat="1" ht="30" customHeight="1" spans="1:4">
      <c r="A954" s="514" t="s">
        <v>834</v>
      </c>
      <c r="B954" s="497"/>
      <c r="C954" s="498"/>
      <c r="D954" s="499" t="s">
        <v>65</v>
      </c>
    </row>
    <row r="955" s="483" customFormat="1" ht="30" customHeight="1" spans="1:4">
      <c r="A955" s="514" t="s">
        <v>921</v>
      </c>
      <c r="B955" s="497">
        <v>9050</v>
      </c>
      <c r="C955" s="498">
        <v>25634</v>
      </c>
      <c r="D955" s="499">
        <v>1.8325</v>
      </c>
    </row>
    <row r="956" s="483" customFormat="1" ht="30" customHeight="1" spans="1:4">
      <c r="A956" s="514" t="s">
        <v>922</v>
      </c>
      <c r="B956" s="497">
        <v>18245</v>
      </c>
      <c r="C956" s="498">
        <v>16716</v>
      </c>
      <c r="D956" s="499">
        <v>-0.0838</v>
      </c>
    </row>
    <row r="957" s="483" customFormat="1" ht="30" customHeight="1" spans="1:4">
      <c r="A957" s="514" t="s">
        <v>923</v>
      </c>
      <c r="B957" s="497"/>
      <c r="C957" s="498"/>
      <c r="D957" s="499" t="s">
        <v>65</v>
      </c>
    </row>
    <row r="958" s="483" customFormat="1" ht="30" customHeight="1" spans="1:4">
      <c r="A958" s="514" t="s">
        <v>924</v>
      </c>
      <c r="B958" s="497"/>
      <c r="C958" s="498"/>
      <c r="D958" s="499" t="s">
        <v>65</v>
      </c>
    </row>
    <row r="959" s="483" customFormat="1" ht="30" customHeight="1" spans="1:4">
      <c r="A959" s="514" t="s">
        <v>925</v>
      </c>
      <c r="B959" s="497"/>
      <c r="C959" s="505"/>
      <c r="D959" s="499" t="s">
        <v>65</v>
      </c>
    </row>
    <row r="960" s="483" customFormat="1" ht="30" customHeight="1" spans="1:4">
      <c r="A960" s="514" t="s">
        <v>855</v>
      </c>
      <c r="B960" s="497"/>
      <c r="C960" s="505"/>
      <c r="D960" s="499" t="s">
        <v>65</v>
      </c>
    </row>
    <row r="961" s="483" customFormat="1" ht="30" customHeight="1" spans="1:4">
      <c r="A961" s="514" t="s">
        <v>926</v>
      </c>
      <c r="B961" s="497">
        <v>116</v>
      </c>
      <c r="C961" s="505">
        <v>70</v>
      </c>
      <c r="D961" s="504">
        <v>-0.3966</v>
      </c>
    </row>
    <row r="962" s="483" customFormat="1" ht="30" customHeight="1" spans="1:4">
      <c r="A962" s="515" t="s">
        <v>927</v>
      </c>
      <c r="B962" s="494">
        <f>SUM(B963:B968)</f>
        <v>62</v>
      </c>
      <c r="C962" s="494">
        <v>132</v>
      </c>
      <c r="D962" s="495">
        <v>1.129</v>
      </c>
    </row>
    <row r="963" s="483" customFormat="1" ht="30" customHeight="1" spans="1:4">
      <c r="A963" s="514" t="s">
        <v>928</v>
      </c>
      <c r="B963" s="497"/>
      <c r="C963" s="505">
        <v>70</v>
      </c>
      <c r="D963" s="499" t="s">
        <v>65</v>
      </c>
    </row>
    <row r="964" s="483" customFormat="1" ht="30" customHeight="1" spans="1:4">
      <c r="A964" s="514" t="s">
        <v>929</v>
      </c>
      <c r="B964" s="497"/>
      <c r="C964" s="498"/>
      <c r="D964" s="499" t="s">
        <v>65</v>
      </c>
    </row>
    <row r="965" s="483" customFormat="1" ht="30" customHeight="1" spans="1:4">
      <c r="A965" s="514" t="s">
        <v>930</v>
      </c>
      <c r="B965" s="497">
        <v>15</v>
      </c>
      <c r="C965" s="503">
        <v>15</v>
      </c>
      <c r="D965" s="504">
        <v>0</v>
      </c>
    </row>
    <row r="966" s="483" customFormat="1" ht="30" customHeight="1" spans="1:4">
      <c r="A966" s="514" t="s">
        <v>931</v>
      </c>
      <c r="B966" s="497"/>
      <c r="C966" s="494"/>
      <c r="D966" s="495" t="s">
        <v>65</v>
      </c>
    </row>
    <row r="967" s="483" customFormat="1" ht="30" customHeight="1" spans="1:4">
      <c r="A967" s="514" t="s">
        <v>932</v>
      </c>
      <c r="B967" s="497"/>
      <c r="C967" s="498"/>
      <c r="D967" s="499" t="s">
        <v>65</v>
      </c>
    </row>
    <row r="968" s="483" customFormat="1" ht="30" customHeight="1" spans="1:4">
      <c r="A968" s="500" t="s">
        <v>933</v>
      </c>
      <c r="B968" s="497">
        <v>47</v>
      </c>
      <c r="C968" s="498">
        <v>47</v>
      </c>
      <c r="D968" s="499">
        <v>0</v>
      </c>
    </row>
    <row r="969" s="483" customFormat="1" ht="30" customHeight="1" spans="1:4">
      <c r="A969" s="515" t="s">
        <v>934</v>
      </c>
      <c r="B969" s="494">
        <f>SUM(B970:B974)</f>
        <v>438</v>
      </c>
      <c r="C969" s="494">
        <v>1579</v>
      </c>
      <c r="D969" s="495">
        <v>2.605</v>
      </c>
    </row>
    <row r="970" s="483" customFormat="1" ht="30" customHeight="1" spans="1:4">
      <c r="A970" s="517" t="s">
        <v>935</v>
      </c>
      <c r="B970" s="497"/>
      <c r="C970" s="498"/>
      <c r="D970" s="499" t="s">
        <v>65</v>
      </c>
    </row>
    <row r="971" s="483" customFormat="1" ht="30" customHeight="1" spans="1:4">
      <c r="A971" s="514" t="s">
        <v>936</v>
      </c>
      <c r="B971" s="497">
        <v>10</v>
      </c>
      <c r="C971" s="498">
        <v>1121</v>
      </c>
      <c r="D971" s="499">
        <v>111.1</v>
      </c>
    </row>
    <row r="972" s="483" customFormat="1" ht="30" customHeight="1" spans="1:4">
      <c r="A972" s="514" t="s">
        <v>937</v>
      </c>
      <c r="B972" s="497">
        <v>428</v>
      </c>
      <c r="C972" s="498">
        <v>458</v>
      </c>
      <c r="D972" s="499">
        <v>0.0701</v>
      </c>
    </row>
    <row r="973" s="483" customFormat="1" ht="30" customHeight="1" spans="1:4">
      <c r="A973" s="514" t="s">
        <v>938</v>
      </c>
      <c r="B973" s="497"/>
      <c r="C973" s="498"/>
      <c r="D973" s="495" t="s">
        <v>65</v>
      </c>
    </row>
    <row r="974" s="483" customFormat="1" ht="30" customHeight="1" spans="1:4">
      <c r="A974" s="514" t="s">
        <v>939</v>
      </c>
      <c r="B974" s="497"/>
      <c r="C974" s="498"/>
      <c r="D974" s="499" t="s">
        <v>65</v>
      </c>
    </row>
    <row r="975" s="483" customFormat="1" ht="30" customHeight="1" spans="1:4">
      <c r="A975" s="513" t="s">
        <v>940</v>
      </c>
      <c r="B975" s="510">
        <f>SUM(B976:B977)</f>
        <v>0</v>
      </c>
      <c r="C975" s="510">
        <v>0</v>
      </c>
      <c r="D975" s="508" t="s">
        <v>65</v>
      </c>
    </row>
    <row r="976" s="483" customFormat="1" ht="30" customHeight="1" spans="1:4">
      <c r="A976" s="500" t="s">
        <v>941</v>
      </c>
      <c r="B976" s="497"/>
      <c r="C976" s="498"/>
      <c r="D976" s="495" t="s">
        <v>65</v>
      </c>
    </row>
    <row r="977" s="483" customFormat="1" ht="30" customHeight="1" spans="1:4">
      <c r="A977" s="500" t="s">
        <v>942</v>
      </c>
      <c r="B977" s="497"/>
      <c r="C977" s="498"/>
      <c r="D977" s="495" t="s">
        <v>65</v>
      </c>
    </row>
    <row r="978" s="483" customFormat="1" ht="30" customHeight="1" spans="1:4">
      <c r="A978" s="520" t="s">
        <v>943</v>
      </c>
      <c r="B978" s="494">
        <f>SUM(B979:B980)</f>
        <v>1284</v>
      </c>
      <c r="C978" s="494">
        <v>966</v>
      </c>
      <c r="D978" s="495">
        <v>-0.2477</v>
      </c>
    </row>
    <row r="979" s="483" customFormat="1" ht="30" customHeight="1" spans="1:4">
      <c r="A979" s="517" t="s">
        <v>944</v>
      </c>
      <c r="B979" s="497"/>
      <c r="C979" s="498"/>
      <c r="D979" s="499" t="s">
        <v>65</v>
      </c>
    </row>
    <row r="980" s="483" customFormat="1" ht="30" customHeight="1" spans="1:4">
      <c r="A980" s="517" t="s">
        <v>945</v>
      </c>
      <c r="B980" s="497">
        <v>1284</v>
      </c>
      <c r="C980" s="498">
        <v>966</v>
      </c>
      <c r="D980" s="499">
        <v>-0.2477</v>
      </c>
    </row>
    <row r="981" s="483" customFormat="1" ht="30" customHeight="1" spans="1:4">
      <c r="A981" s="513" t="s">
        <v>946</v>
      </c>
      <c r="B981" s="494">
        <f>B982+B1004+B1014+B1024+B1031+B1036</f>
        <v>17213</v>
      </c>
      <c r="C981" s="494">
        <v>11691</v>
      </c>
      <c r="D981" s="495">
        <v>-0.3208</v>
      </c>
    </row>
    <row r="982" s="483" customFormat="1" ht="30" customHeight="1" spans="1:4">
      <c r="A982" s="515" t="s">
        <v>947</v>
      </c>
      <c r="B982" s="494">
        <f>SUM(B983:B1003)</f>
        <v>1213</v>
      </c>
      <c r="C982" s="494">
        <v>1787</v>
      </c>
      <c r="D982" s="495">
        <v>0.4732</v>
      </c>
    </row>
    <row r="983" s="483" customFormat="1" ht="30" customHeight="1" spans="1:4">
      <c r="A983" s="514" t="s">
        <v>832</v>
      </c>
      <c r="B983" s="497">
        <v>502</v>
      </c>
      <c r="C983" s="498">
        <v>384</v>
      </c>
      <c r="D983" s="499">
        <v>-0.2351</v>
      </c>
    </row>
    <row r="984" s="483" customFormat="1" ht="30" customHeight="1" spans="1:4">
      <c r="A984" s="514" t="s">
        <v>833</v>
      </c>
      <c r="B984" s="497"/>
      <c r="C984" s="498"/>
      <c r="D984" s="499" t="s">
        <v>65</v>
      </c>
    </row>
    <row r="985" s="483" customFormat="1" ht="30" customHeight="1" spans="1:4">
      <c r="A985" s="514" t="s">
        <v>834</v>
      </c>
      <c r="B985" s="497"/>
      <c r="C985" s="498"/>
      <c r="D985" s="499" t="s">
        <v>65</v>
      </c>
    </row>
    <row r="986" s="483" customFormat="1" ht="30" customHeight="1" spans="1:4">
      <c r="A986" s="514" t="s">
        <v>948</v>
      </c>
      <c r="B986" s="497"/>
      <c r="C986" s="498"/>
      <c r="D986" s="499" t="s">
        <v>65</v>
      </c>
    </row>
    <row r="987" s="483" customFormat="1" ht="30" customHeight="1" spans="1:4">
      <c r="A987" s="514" t="s">
        <v>949</v>
      </c>
      <c r="B987" s="497">
        <v>460</v>
      </c>
      <c r="C987" s="498">
        <v>1190</v>
      </c>
      <c r="D987" s="499">
        <v>1.587</v>
      </c>
    </row>
    <row r="988" s="483" customFormat="1" ht="30" customHeight="1" spans="1:4">
      <c r="A988" s="514" t="s">
        <v>950</v>
      </c>
      <c r="B988" s="497"/>
      <c r="C988" s="503"/>
      <c r="D988" s="504" t="s">
        <v>65</v>
      </c>
    </row>
    <row r="989" s="483" customFormat="1" ht="30" customHeight="1" spans="1:4">
      <c r="A989" s="514" t="s">
        <v>951</v>
      </c>
      <c r="B989" s="497"/>
      <c r="C989" s="505"/>
      <c r="D989" s="499" t="s">
        <v>65</v>
      </c>
    </row>
    <row r="990" s="483" customFormat="1" ht="30" customHeight="1" spans="1:4">
      <c r="A990" s="514" t="s">
        <v>952</v>
      </c>
      <c r="B990" s="497"/>
      <c r="C990" s="505"/>
      <c r="D990" s="499"/>
    </row>
    <row r="991" s="483" customFormat="1" ht="30" customHeight="1" spans="1:4">
      <c r="A991" s="514" t="s">
        <v>953</v>
      </c>
      <c r="B991" s="497">
        <v>86</v>
      </c>
      <c r="C991" s="505">
        <v>113</v>
      </c>
      <c r="D991" s="499">
        <v>0.314</v>
      </c>
    </row>
    <row r="992" s="483" customFormat="1" ht="30" customHeight="1" spans="1:4">
      <c r="A992" s="514" t="s">
        <v>954</v>
      </c>
      <c r="B992" s="497"/>
      <c r="C992" s="505"/>
      <c r="D992" s="499" t="s">
        <v>65</v>
      </c>
    </row>
    <row r="993" s="483" customFormat="1" ht="30" customHeight="1" spans="1:4">
      <c r="A993" s="514" t="s">
        <v>955</v>
      </c>
      <c r="B993" s="497"/>
      <c r="C993" s="505"/>
      <c r="D993" s="499" t="s">
        <v>65</v>
      </c>
    </row>
    <row r="994" s="483" customFormat="1" ht="30" customHeight="1" spans="1:4">
      <c r="A994" s="514" t="s">
        <v>956</v>
      </c>
      <c r="B994" s="497"/>
      <c r="C994" s="505"/>
      <c r="D994" s="499" t="s">
        <v>65</v>
      </c>
    </row>
    <row r="995" s="483" customFormat="1" ht="30" customHeight="1" spans="1:4">
      <c r="A995" s="514" t="s">
        <v>957</v>
      </c>
      <c r="B995" s="497"/>
      <c r="C995" s="505"/>
      <c r="D995" s="499" t="s">
        <v>65</v>
      </c>
    </row>
    <row r="996" s="483" customFormat="1" ht="30" customHeight="1" spans="1:4">
      <c r="A996" s="514" t="s">
        <v>958</v>
      </c>
      <c r="B996" s="497"/>
      <c r="C996" s="505"/>
      <c r="D996" s="499" t="s">
        <v>65</v>
      </c>
    </row>
    <row r="997" s="483" customFormat="1" ht="30" customHeight="1" spans="1:4">
      <c r="A997" s="514" t="s">
        <v>959</v>
      </c>
      <c r="B997" s="497"/>
      <c r="C997" s="505"/>
      <c r="D997" s="499" t="s">
        <v>65</v>
      </c>
    </row>
    <row r="998" s="483" customFormat="1" ht="30" customHeight="1" spans="1:4">
      <c r="A998" s="514" t="s">
        <v>960</v>
      </c>
      <c r="B998" s="497"/>
      <c r="C998" s="505"/>
      <c r="D998" s="499" t="s">
        <v>65</v>
      </c>
    </row>
    <row r="999" s="483" customFormat="1" ht="30" customHeight="1" spans="1:4">
      <c r="A999" s="514" t="s">
        <v>961</v>
      </c>
      <c r="B999" s="497"/>
      <c r="C999" s="503"/>
      <c r="D999" s="504" t="s">
        <v>65</v>
      </c>
    </row>
    <row r="1000" s="483" customFormat="1" ht="30" customHeight="1" spans="1:4">
      <c r="A1000" s="514" t="s">
        <v>962</v>
      </c>
      <c r="B1000" s="497"/>
      <c r="C1000" s="505"/>
      <c r="D1000" s="504" t="s">
        <v>65</v>
      </c>
    </row>
    <row r="1001" s="483" customFormat="1" ht="30" customHeight="1" spans="1:4">
      <c r="A1001" s="514" t="s">
        <v>963</v>
      </c>
      <c r="B1001" s="497"/>
      <c r="C1001" s="505"/>
      <c r="D1001" s="499" t="s">
        <v>65</v>
      </c>
    </row>
    <row r="1002" s="483" customFormat="1" ht="30" customHeight="1" spans="1:4">
      <c r="A1002" s="514" t="s">
        <v>964</v>
      </c>
      <c r="B1002" s="497">
        <v>165</v>
      </c>
      <c r="C1002" s="505">
        <v>100</v>
      </c>
      <c r="D1002" s="499">
        <v>-0.3939</v>
      </c>
    </row>
    <row r="1003" s="483" customFormat="1" ht="30" customHeight="1" spans="1:4">
      <c r="A1003" s="514" t="s">
        <v>965</v>
      </c>
      <c r="B1003" s="497"/>
      <c r="C1003" s="505"/>
      <c r="D1003" s="499" t="s">
        <v>65</v>
      </c>
    </row>
    <row r="1004" s="483" customFormat="1" ht="30" customHeight="1" spans="1:4">
      <c r="A1004" s="515" t="s">
        <v>966</v>
      </c>
      <c r="B1004" s="494">
        <f>SUM(B1005:B1013)</f>
        <v>0</v>
      </c>
      <c r="C1004" s="494">
        <v>0</v>
      </c>
      <c r="D1004" s="495" t="s">
        <v>65</v>
      </c>
    </row>
    <row r="1005" s="483" customFormat="1" ht="30" customHeight="1" spans="1:4">
      <c r="A1005" s="514" t="s">
        <v>832</v>
      </c>
      <c r="B1005" s="497"/>
      <c r="C1005" s="505"/>
      <c r="D1005" s="499" t="s">
        <v>65</v>
      </c>
    </row>
    <row r="1006" s="483" customFormat="1" ht="30" customHeight="1" spans="1:4">
      <c r="A1006" s="514" t="s">
        <v>833</v>
      </c>
      <c r="B1006" s="497"/>
      <c r="C1006" s="505"/>
      <c r="D1006" s="499" t="s">
        <v>65</v>
      </c>
    </row>
    <row r="1007" s="483" customFormat="1" ht="30" customHeight="1" spans="1:4">
      <c r="A1007" s="514" t="s">
        <v>834</v>
      </c>
      <c r="B1007" s="497"/>
      <c r="C1007" s="505"/>
      <c r="D1007" s="499" t="s">
        <v>65</v>
      </c>
    </row>
    <row r="1008" s="483" customFormat="1" ht="30" customHeight="1" spans="1:4">
      <c r="A1008" s="514" t="s">
        <v>967</v>
      </c>
      <c r="B1008" s="497"/>
      <c r="C1008" s="505"/>
      <c r="D1008" s="499" t="s">
        <v>65</v>
      </c>
    </row>
    <row r="1009" s="483" customFormat="1" ht="30" customHeight="1" spans="1:4">
      <c r="A1009" s="514" t="s">
        <v>968</v>
      </c>
      <c r="B1009" s="497"/>
      <c r="C1009" s="503"/>
      <c r="D1009" s="495" t="s">
        <v>65</v>
      </c>
    </row>
    <row r="1010" s="483" customFormat="1" ht="30" customHeight="1" spans="1:4">
      <c r="A1010" s="514" t="s">
        <v>969</v>
      </c>
      <c r="B1010" s="497"/>
      <c r="C1010" s="505"/>
      <c r="D1010" s="504" t="s">
        <v>65</v>
      </c>
    </row>
    <row r="1011" s="483" customFormat="1" ht="30" customHeight="1" spans="1:4">
      <c r="A1011" s="514" t="s">
        <v>970</v>
      </c>
      <c r="B1011" s="497"/>
      <c r="C1011" s="505"/>
      <c r="D1011" s="499" t="s">
        <v>65</v>
      </c>
    </row>
    <row r="1012" s="483" customFormat="1" ht="30" customHeight="1" spans="1:4">
      <c r="A1012" s="514" t="s">
        <v>971</v>
      </c>
      <c r="B1012" s="497"/>
      <c r="C1012" s="505"/>
      <c r="D1012" s="499" t="s">
        <v>65</v>
      </c>
    </row>
    <row r="1013" s="483" customFormat="1" ht="30" customHeight="1" spans="1:4">
      <c r="A1013" s="514" t="s">
        <v>972</v>
      </c>
      <c r="B1013" s="497"/>
      <c r="C1013" s="505"/>
      <c r="D1013" s="499" t="s">
        <v>65</v>
      </c>
    </row>
    <row r="1014" s="483" customFormat="1" ht="30" customHeight="1" spans="1:4">
      <c r="A1014" s="515" t="s">
        <v>973</v>
      </c>
      <c r="B1014" s="494">
        <f>SUM(B1015:B1023)</f>
        <v>0</v>
      </c>
      <c r="C1014" s="494">
        <v>0</v>
      </c>
      <c r="D1014" s="495" t="s">
        <v>65</v>
      </c>
    </row>
    <row r="1015" s="483" customFormat="1" ht="30" customHeight="1" spans="1:4">
      <c r="A1015" s="514" t="s">
        <v>832</v>
      </c>
      <c r="B1015" s="497"/>
      <c r="C1015" s="505"/>
      <c r="D1015" s="495" t="s">
        <v>65</v>
      </c>
    </row>
    <row r="1016" s="483" customFormat="1" ht="30" customHeight="1" spans="1:4">
      <c r="A1016" s="514" t="s">
        <v>833</v>
      </c>
      <c r="B1016" s="497"/>
      <c r="C1016" s="494"/>
      <c r="D1016" s="495" t="s">
        <v>65</v>
      </c>
    </row>
    <row r="1017" s="483" customFormat="1" ht="30" customHeight="1" spans="1:4">
      <c r="A1017" s="514" t="s">
        <v>834</v>
      </c>
      <c r="B1017" s="497"/>
      <c r="C1017" s="498"/>
      <c r="D1017" s="499" t="s">
        <v>65</v>
      </c>
    </row>
    <row r="1018" s="483" customFormat="1" ht="30" customHeight="1" spans="1:4">
      <c r="A1018" s="514" t="s">
        <v>974</v>
      </c>
      <c r="B1018" s="497"/>
      <c r="C1018" s="498"/>
      <c r="D1018" s="499" t="s">
        <v>65</v>
      </c>
    </row>
    <row r="1019" s="483" customFormat="1" ht="30" customHeight="1" spans="1:4">
      <c r="A1019" s="514" t="s">
        <v>975</v>
      </c>
      <c r="B1019" s="497"/>
      <c r="C1019" s="498"/>
      <c r="D1019" s="499" t="s">
        <v>65</v>
      </c>
    </row>
    <row r="1020" s="483" customFormat="1" ht="30" customHeight="1" spans="1:4">
      <c r="A1020" s="514" t="s">
        <v>976</v>
      </c>
      <c r="B1020" s="497"/>
      <c r="C1020" s="498"/>
      <c r="D1020" s="499" t="s">
        <v>65</v>
      </c>
    </row>
    <row r="1021" s="483" customFormat="1" ht="30" customHeight="1" spans="1:4">
      <c r="A1021" s="514" t="s">
        <v>977</v>
      </c>
      <c r="B1021" s="497"/>
      <c r="C1021" s="494"/>
      <c r="D1021" s="495" t="s">
        <v>65</v>
      </c>
    </row>
    <row r="1022" s="483" customFormat="1" ht="30" customHeight="1" spans="1:4">
      <c r="A1022" s="514" t="s">
        <v>978</v>
      </c>
      <c r="B1022" s="497"/>
      <c r="C1022" s="498"/>
      <c r="D1022" s="499" t="s">
        <v>65</v>
      </c>
    </row>
    <row r="1023" s="483" customFormat="1" ht="30" customHeight="1" spans="1:4">
      <c r="A1023" s="514" t="s">
        <v>979</v>
      </c>
      <c r="B1023" s="497"/>
      <c r="C1023" s="498"/>
      <c r="D1023" s="499" t="s">
        <v>65</v>
      </c>
    </row>
    <row r="1024" s="483" customFormat="1" ht="30" customHeight="1" spans="1:4">
      <c r="A1024" s="515" t="s">
        <v>980</v>
      </c>
      <c r="B1024" s="494">
        <f>SUM(B1025:B1030)</f>
        <v>0</v>
      </c>
      <c r="C1024" s="494">
        <v>0</v>
      </c>
      <c r="D1024" s="495" t="s">
        <v>65</v>
      </c>
    </row>
    <row r="1025" s="483" customFormat="1" ht="30" customHeight="1" spans="1:4">
      <c r="A1025" s="514" t="s">
        <v>832</v>
      </c>
      <c r="B1025" s="497"/>
      <c r="C1025" s="503"/>
      <c r="D1025" s="495" t="s">
        <v>65</v>
      </c>
    </row>
    <row r="1026" s="483" customFormat="1" ht="30" customHeight="1" spans="1:4">
      <c r="A1026" s="514" t="s">
        <v>833</v>
      </c>
      <c r="B1026" s="497"/>
      <c r="C1026" s="505"/>
      <c r="D1026" s="499" t="s">
        <v>65</v>
      </c>
    </row>
    <row r="1027" s="483" customFormat="1" ht="30" customHeight="1" spans="1:4">
      <c r="A1027" s="514" t="s">
        <v>834</v>
      </c>
      <c r="B1027" s="497"/>
      <c r="C1027" s="505"/>
      <c r="D1027" s="499" t="s">
        <v>65</v>
      </c>
    </row>
    <row r="1028" s="483" customFormat="1" ht="30" customHeight="1" spans="1:4">
      <c r="A1028" s="514" t="s">
        <v>971</v>
      </c>
      <c r="B1028" s="497"/>
      <c r="C1028" s="505"/>
      <c r="D1028" s="499" t="s">
        <v>65</v>
      </c>
    </row>
    <row r="1029" s="483" customFormat="1" ht="30" customHeight="1" spans="1:4">
      <c r="A1029" s="514" t="s">
        <v>981</v>
      </c>
      <c r="B1029" s="497"/>
      <c r="C1029" s="505"/>
      <c r="D1029" s="504" t="s">
        <v>65</v>
      </c>
    </row>
    <row r="1030" s="483" customFormat="1" ht="30" customHeight="1" spans="1:4">
      <c r="A1030" s="514" t="s">
        <v>982</v>
      </c>
      <c r="B1030" s="497"/>
      <c r="C1030" s="505"/>
      <c r="D1030" s="495" t="s">
        <v>65</v>
      </c>
    </row>
    <row r="1031" s="483" customFormat="1" ht="30" customHeight="1" spans="1:4">
      <c r="A1031" s="515" t="s">
        <v>983</v>
      </c>
      <c r="B1031" s="506">
        <f>SUM(B1032:B1035)</f>
        <v>0</v>
      </c>
      <c r="C1031" s="506">
        <v>0</v>
      </c>
      <c r="D1031" s="507" t="s">
        <v>65</v>
      </c>
    </row>
    <row r="1032" s="483" customFormat="1" ht="30" customHeight="1" spans="1:4">
      <c r="A1032" s="514" t="s">
        <v>984</v>
      </c>
      <c r="B1032" s="497"/>
      <c r="C1032" s="505"/>
      <c r="D1032" s="495" t="s">
        <v>65</v>
      </c>
    </row>
    <row r="1033" s="483" customFormat="1" ht="30" customHeight="1" spans="1:4">
      <c r="A1033" s="514" t="s">
        <v>985</v>
      </c>
      <c r="B1033" s="497"/>
      <c r="C1033" s="505"/>
      <c r="D1033" s="495" t="s">
        <v>65</v>
      </c>
    </row>
    <row r="1034" s="483" customFormat="1" ht="30" customHeight="1" spans="1:4">
      <c r="A1034" s="514" t="s">
        <v>986</v>
      </c>
      <c r="B1034" s="497"/>
      <c r="C1034" s="505"/>
      <c r="D1034" s="495" t="s">
        <v>65</v>
      </c>
    </row>
    <row r="1035" s="483" customFormat="1" ht="30" customHeight="1" spans="1:4">
      <c r="A1035" s="514" t="s">
        <v>987</v>
      </c>
      <c r="B1035" s="497"/>
      <c r="C1035" s="505"/>
      <c r="D1035" s="495" t="s">
        <v>65</v>
      </c>
    </row>
    <row r="1036" s="483" customFormat="1" ht="30" customHeight="1" spans="1:4">
      <c r="A1036" s="515" t="s">
        <v>988</v>
      </c>
      <c r="B1036" s="494">
        <f>SUM(B1037:B1038)</f>
        <v>16000</v>
      </c>
      <c r="C1036" s="494">
        <v>9904</v>
      </c>
      <c r="D1036" s="495">
        <v>-0.381</v>
      </c>
    </row>
    <row r="1037" s="483" customFormat="1" ht="30" customHeight="1" spans="1:4">
      <c r="A1037" s="514" t="s">
        <v>989</v>
      </c>
      <c r="B1037" s="497"/>
      <c r="C1037" s="505"/>
      <c r="D1037" s="499" t="s">
        <v>65</v>
      </c>
    </row>
    <row r="1038" s="483" customFormat="1" ht="30" customHeight="1" spans="1:4">
      <c r="A1038" s="514" t="s">
        <v>990</v>
      </c>
      <c r="B1038" s="497">
        <v>16000</v>
      </c>
      <c r="C1038" s="505">
        <v>9904</v>
      </c>
      <c r="D1038" s="504">
        <v>-0.381</v>
      </c>
    </row>
    <row r="1039" s="483" customFormat="1" ht="30" customHeight="1" spans="1:4">
      <c r="A1039" s="513" t="s">
        <v>991</v>
      </c>
      <c r="B1039" s="494">
        <f>B1040+B1050+B1066+B1071+B1082+B1089+B1097</f>
        <v>0</v>
      </c>
      <c r="C1039" s="494">
        <v>0</v>
      </c>
      <c r="D1039" s="495" t="s">
        <v>65</v>
      </c>
    </row>
    <row r="1040" s="483" customFormat="1" ht="30" customHeight="1" spans="1:4">
      <c r="A1040" s="513" t="s">
        <v>992</v>
      </c>
      <c r="B1040" s="494">
        <f>SUM(B1041:B1049)</f>
        <v>0</v>
      </c>
      <c r="C1040" s="494">
        <v>0</v>
      </c>
      <c r="D1040" s="495" t="s">
        <v>65</v>
      </c>
    </row>
    <row r="1041" s="483" customFormat="1" ht="30" customHeight="1" spans="1:4">
      <c r="A1041" s="514" t="s">
        <v>832</v>
      </c>
      <c r="B1041" s="497"/>
      <c r="C1041" s="505"/>
      <c r="D1041" s="499" t="s">
        <v>65</v>
      </c>
    </row>
    <row r="1042" s="483" customFormat="1" ht="30" customHeight="1" spans="1:4">
      <c r="A1042" s="514" t="s">
        <v>833</v>
      </c>
      <c r="B1042" s="497"/>
      <c r="C1042" s="505"/>
      <c r="D1042" s="499" t="s">
        <v>65</v>
      </c>
    </row>
    <row r="1043" s="483" customFormat="1" ht="30" customHeight="1" spans="1:4">
      <c r="A1043" s="514" t="s">
        <v>834</v>
      </c>
      <c r="B1043" s="497"/>
      <c r="C1043" s="505"/>
      <c r="D1043" s="499" t="s">
        <v>65</v>
      </c>
    </row>
    <row r="1044" s="483" customFormat="1" ht="30" customHeight="1" spans="1:4">
      <c r="A1044" s="514" t="s">
        <v>993</v>
      </c>
      <c r="B1044" s="497"/>
      <c r="C1044" s="505"/>
      <c r="D1044" s="499" t="s">
        <v>65</v>
      </c>
    </row>
    <row r="1045" s="483" customFormat="1" ht="30" customHeight="1" spans="1:4">
      <c r="A1045" s="514" t="s">
        <v>994</v>
      </c>
      <c r="B1045" s="497"/>
      <c r="C1045" s="505"/>
      <c r="D1045" s="499" t="s">
        <v>65</v>
      </c>
    </row>
    <row r="1046" s="483" customFormat="1" ht="30" customHeight="1" spans="1:4">
      <c r="A1046" s="514" t="s">
        <v>995</v>
      </c>
      <c r="B1046" s="497"/>
      <c r="C1046" s="505"/>
      <c r="D1046" s="499" t="s">
        <v>65</v>
      </c>
    </row>
    <row r="1047" s="483" customFormat="1" ht="30" customHeight="1" spans="1:4">
      <c r="A1047" s="514" t="s">
        <v>996</v>
      </c>
      <c r="B1047" s="497"/>
      <c r="C1047" s="505"/>
      <c r="D1047" s="499" t="s">
        <v>65</v>
      </c>
    </row>
    <row r="1048" s="483" customFormat="1" ht="30" customHeight="1" spans="1:4">
      <c r="A1048" s="514" t="s">
        <v>997</v>
      </c>
      <c r="B1048" s="497"/>
      <c r="C1048" s="505"/>
      <c r="D1048" s="499" t="s">
        <v>65</v>
      </c>
    </row>
    <row r="1049" s="483" customFormat="1" ht="30" customHeight="1" spans="1:4">
      <c r="A1049" s="514" t="s">
        <v>998</v>
      </c>
      <c r="B1049" s="497"/>
      <c r="C1049" s="505"/>
      <c r="D1049" s="504" t="s">
        <v>65</v>
      </c>
    </row>
    <row r="1050" s="483" customFormat="1" ht="30" customHeight="1" spans="1:4">
      <c r="A1050" s="515" t="s">
        <v>999</v>
      </c>
      <c r="B1050" s="494">
        <f>SUM(B1051:B1065)</f>
        <v>0</v>
      </c>
      <c r="C1050" s="494">
        <v>0</v>
      </c>
      <c r="D1050" s="495" t="s">
        <v>65</v>
      </c>
    </row>
    <row r="1051" s="483" customFormat="1" ht="30" customHeight="1" spans="1:4">
      <c r="A1051" s="514" t="s">
        <v>832</v>
      </c>
      <c r="B1051" s="497"/>
      <c r="C1051" s="505"/>
      <c r="D1051" s="495" t="s">
        <v>65</v>
      </c>
    </row>
    <row r="1052" s="483" customFormat="1" ht="30" customHeight="1" spans="1:4">
      <c r="A1052" s="514" t="s">
        <v>833</v>
      </c>
      <c r="B1052" s="497"/>
      <c r="C1052" s="505"/>
      <c r="D1052" s="499" t="s">
        <v>65</v>
      </c>
    </row>
    <row r="1053" s="483" customFormat="1" ht="30" customHeight="1" spans="1:4">
      <c r="A1053" s="514" t="s">
        <v>834</v>
      </c>
      <c r="B1053" s="497"/>
      <c r="C1053" s="505"/>
      <c r="D1053" s="499" t="s">
        <v>65</v>
      </c>
    </row>
    <row r="1054" s="483" customFormat="1" ht="30" customHeight="1" spans="1:4">
      <c r="A1054" s="514" t="s">
        <v>1000</v>
      </c>
      <c r="B1054" s="497"/>
      <c r="C1054" s="505"/>
      <c r="D1054" s="499" t="s">
        <v>65</v>
      </c>
    </row>
    <row r="1055" s="483" customFormat="1" ht="30" customHeight="1" spans="1:4">
      <c r="A1055" s="514" t="s">
        <v>1001</v>
      </c>
      <c r="B1055" s="497"/>
      <c r="C1055" s="505"/>
      <c r="D1055" s="499" t="s">
        <v>65</v>
      </c>
    </row>
    <row r="1056" s="483" customFormat="1" ht="30" customHeight="1" spans="1:4">
      <c r="A1056" s="514" t="s">
        <v>1002</v>
      </c>
      <c r="B1056" s="497"/>
      <c r="C1056" s="503"/>
      <c r="D1056" s="495" t="s">
        <v>65</v>
      </c>
    </row>
    <row r="1057" s="483" customFormat="1" ht="30" customHeight="1" spans="1:4">
      <c r="A1057" s="514" t="s">
        <v>1003</v>
      </c>
      <c r="B1057" s="497"/>
      <c r="C1057" s="505"/>
      <c r="D1057" s="499" t="s">
        <v>65</v>
      </c>
    </row>
    <row r="1058" s="483" customFormat="1" ht="30" customHeight="1" spans="1:4">
      <c r="A1058" s="514" t="s">
        <v>1004</v>
      </c>
      <c r="B1058" s="497"/>
      <c r="C1058" s="505"/>
      <c r="D1058" s="499" t="s">
        <v>65</v>
      </c>
    </row>
    <row r="1059" s="483" customFormat="1" ht="30" customHeight="1" spans="1:4">
      <c r="A1059" s="514" t="s">
        <v>1005</v>
      </c>
      <c r="B1059" s="497"/>
      <c r="C1059" s="505"/>
      <c r="D1059" s="504" t="s">
        <v>65</v>
      </c>
    </row>
    <row r="1060" s="483" customFormat="1" ht="30" customHeight="1" spans="1:4">
      <c r="A1060" s="514" t="s">
        <v>1006</v>
      </c>
      <c r="B1060" s="497"/>
      <c r="C1060" s="505"/>
      <c r="D1060" s="495" t="s">
        <v>65</v>
      </c>
    </row>
    <row r="1061" s="483" customFormat="1" ht="30" customHeight="1" spans="1:4">
      <c r="A1061" s="514" t="s">
        <v>1007</v>
      </c>
      <c r="B1061" s="497"/>
      <c r="C1061" s="494"/>
      <c r="D1061" s="495" t="s">
        <v>65</v>
      </c>
    </row>
    <row r="1062" s="483" customFormat="1" ht="30" customHeight="1" spans="1:4">
      <c r="A1062" s="514" t="s">
        <v>1008</v>
      </c>
      <c r="B1062" s="497"/>
      <c r="C1062" s="498"/>
      <c r="D1062" s="499" t="s">
        <v>65</v>
      </c>
    </row>
    <row r="1063" s="483" customFormat="1" ht="30" customHeight="1" spans="1:4">
      <c r="A1063" s="514" t="s">
        <v>1009</v>
      </c>
      <c r="B1063" s="497"/>
      <c r="C1063" s="498"/>
      <c r="D1063" s="499" t="s">
        <v>65</v>
      </c>
    </row>
    <row r="1064" s="483" customFormat="1" ht="30" customHeight="1" spans="1:4">
      <c r="A1064" s="514" t="s">
        <v>1010</v>
      </c>
      <c r="B1064" s="497"/>
      <c r="C1064" s="498"/>
      <c r="D1064" s="499" t="s">
        <v>65</v>
      </c>
    </row>
    <row r="1065" s="483" customFormat="1" ht="30" customHeight="1" spans="1:4">
      <c r="A1065" s="514" t="s">
        <v>1011</v>
      </c>
      <c r="B1065" s="497"/>
      <c r="C1065" s="498"/>
      <c r="D1065" s="499" t="s">
        <v>65</v>
      </c>
    </row>
    <row r="1066" s="483" customFormat="1" ht="30" customHeight="1" spans="1:4">
      <c r="A1066" s="515" t="s">
        <v>1012</v>
      </c>
      <c r="B1066" s="494">
        <f>SUM(B1067:B1070)</f>
        <v>0</v>
      </c>
      <c r="C1066" s="494">
        <v>0</v>
      </c>
      <c r="D1066" s="495" t="s">
        <v>65</v>
      </c>
    </row>
    <row r="1067" s="483" customFormat="1" ht="30" customHeight="1" spans="1:4">
      <c r="A1067" s="514" t="s">
        <v>832</v>
      </c>
      <c r="B1067" s="497"/>
      <c r="C1067" s="498"/>
      <c r="D1067" s="499" t="s">
        <v>65</v>
      </c>
    </row>
    <row r="1068" s="483" customFormat="1" ht="30" customHeight="1" spans="1:4">
      <c r="A1068" s="514" t="s">
        <v>833</v>
      </c>
      <c r="B1068" s="497"/>
      <c r="C1068" s="498"/>
      <c r="D1068" s="499" t="s">
        <v>65</v>
      </c>
    </row>
    <row r="1069" s="483" customFormat="1" ht="30" customHeight="1" spans="1:4">
      <c r="A1069" s="514" t="s">
        <v>834</v>
      </c>
      <c r="B1069" s="497"/>
      <c r="C1069" s="498"/>
      <c r="D1069" s="499" t="s">
        <v>65</v>
      </c>
    </row>
    <row r="1070" s="483" customFormat="1" ht="30" customHeight="1" spans="1:4">
      <c r="A1070" s="514" t="s">
        <v>1013</v>
      </c>
      <c r="B1070" s="497"/>
      <c r="C1070" s="498"/>
      <c r="D1070" s="495" t="s">
        <v>65</v>
      </c>
    </row>
    <row r="1071" s="483" customFormat="1" ht="30" customHeight="1" spans="1:4">
      <c r="A1071" s="513" t="s">
        <v>1014</v>
      </c>
      <c r="B1071" s="494">
        <f>SUM(B1072:B1081)</f>
        <v>0</v>
      </c>
      <c r="C1071" s="494">
        <v>0</v>
      </c>
      <c r="D1071" s="495" t="s">
        <v>65</v>
      </c>
    </row>
    <row r="1072" s="483" customFormat="1" ht="30" customHeight="1" spans="1:4">
      <c r="A1072" s="514" t="s">
        <v>832</v>
      </c>
      <c r="B1072" s="497"/>
      <c r="C1072" s="505"/>
      <c r="D1072" s="499" t="s">
        <v>65</v>
      </c>
    </row>
    <row r="1073" s="483" customFormat="1" ht="30" customHeight="1" spans="1:4">
      <c r="A1073" s="514" t="s">
        <v>833</v>
      </c>
      <c r="B1073" s="497"/>
      <c r="C1073" s="505"/>
      <c r="D1073" s="499" t="s">
        <v>65</v>
      </c>
    </row>
    <row r="1074" s="483" customFormat="1" ht="30" customHeight="1" spans="1:4">
      <c r="A1074" s="514" t="s">
        <v>834</v>
      </c>
      <c r="B1074" s="497"/>
      <c r="C1074" s="505"/>
      <c r="D1074" s="499" t="s">
        <v>65</v>
      </c>
    </row>
    <row r="1075" s="483" customFormat="1" ht="30" customHeight="1" spans="1:4">
      <c r="A1075" s="514" t="s">
        <v>1015</v>
      </c>
      <c r="B1075" s="497"/>
      <c r="C1075" s="505"/>
      <c r="D1075" s="504" t="s">
        <v>65</v>
      </c>
    </row>
    <row r="1076" s="483" customFormat="1" ht="30" customHeight="1" spans="1:4">
      <c r="A1076" s="514" t="s">
        <v>1016</v>
      </c>
      <c r="B1076" s="497"/>
      <c r="C1076" s="505"/>
      <c r="D1076" s="499" t="s">
        <v>65</v>
      </c>
    </row>
    <row r="1077" s="483" customFormat="1" ht="30" customHeight="1" spans="1:4">
      <c r="A1077" s="514" t="s">
        <v>1017</v>
      </c>
      <c r="B1077" s="497"/>
      <c r="C1077" s="505"/>
      <c r="D1077" s="499" t="s">
        <v>65</v>
      </c>
    </row>
    <row r="1078" s="483" customFormat="1" ht="30" customHeight="1" spans="1:4">
      <c r="A1078" s="514" t="s">
        <v>1018</v>
      </c>
      <c r="B1078" s="497"/>
      <c r="C1078" s="505"/>
      <c r="D1078" s="495" t="s">
        <v>65</v>
      </c>
    </row>
    <row r="1079" s="483" customFormat="1" ht="30" customHeight="1" spans="1:4">
      <c r="A1079" s="514" t="s">
        <v>1019</v>
      </c>
      <c r="B1079" s="497"/>
      <c r="C1079" s="503"/>
      <c r="D1079" s="495" t="s">
        <v>65</v>
      </c>
    </row>
    <row r="1080" s="483" customFormat="1" ht="30" customHeight="1" spans="1:4">
      <c r="A1080" s="514" t="s">
        <v>855</v>
      </c>
      <c r="B1080" s="497"/>
      <c r="C1080" s="505"/>
      <c r="D1080" s="499" t="s">
        <v>65</v>
      </c>
    </row>
    <row r="1081" s="483" customFormat="1" ht="30" customHeight="1" spans="1:4">
      <c r="A1081" s="514" t="s">
        <v>1020</v>
      </c>
      <c r="B1081" s="497"/>
      <c r="C1081" s="505"/>
      <c r="D1081" s="504" t="s">
        <v>65</v>
      </c>
    </row>
    <row r="1082" s="483" customFormat="1" ht="30" customHeight="1" spans="1:4">
      <c r="A1082" s="515" t="s">
        <v>1021</v>
      </c>
      <c r="B1082" s="510">
        <f>SUM(B1083:B1088)</f>
        <v>0</v>
      </c>
      <c r="C1082" s="510">
        <v>0</v>
      </c>
      <c r="D1082" s="508" t="s">
        <v>65</v>
      </c>
    </row>
    <row r="1083" s="483" customFormat="1" ht="30" customHeight="1" spans="1:4">
      <c r="A1083" s="514" t="s">
        <v>832</v>
      </c>
      <c r="B1083" s="497"/>
      <c r="C1083" s="505"/>
      <c r="D1083" s="499" t="s">
        <v>65</v>
      </c>
    </row>
    <row r="1084" s="483" customFormat="1" ht="30" customHeight="1" spans="1:4">
      <c r="A1084" s="514" t="s">
        <v>833</v>
      </c>
      <c r="B1084" s="497"/>
      <c r="C1084" s="505"/>
      <c r="D1084" s="499" t="s">
        <v>65</v>
      </c>
    </row>
    <row r="1085" s="483" customFormat="1" ht="30" customHeight="1" spans="1:4">
      <c r="A1085" s="514" t="s">
        <v>834</v>
      </c>
      <c r="B1085" s="497"/>
      <c r="C1085" s="505"/>
      <c r="D1085" s="499" t="s">
        <v>65</v>
      </c>
    </row>
    <row r="1086" s="483" customFormat="1" ht="30" customHeight="1" spans="1:4">
      <c r="A1086" s="514" t="s">
        <v>1022</v>
      </c>
      <c r="B1086" s="497"/>
      <c r="C1086" s="505"/>
      <c r="D1086" s="499" t="s">
        <v>65</v>
      </c>
    </row>
    <row r="1087" s="483" customFormat="1" ht="30" customHeight="1" spans="1:4">
      <c r="A1087" s="514" t="s">
        <v>1023</v>
      </c>
      <c r="B1087" s="497"/>
      <c r="C1087" s="494"/>
      <c r="D1087" s="499" t="s">
        <v>65</v>
      </c>
    </row>
    <row r="1088" s="483" customFormat="1" ht="30" customHeight="1" spans="1:4">
      <c r="A1088" s="514" t="s">
        <v>1024</v>
      </c>
      <c r="B1088" s="497"/>
      <c r="C1088" s="505"/>
      <c r="D1088" s="499" t="s">
        <v>65</v>
      </c>
    </row>
    <row r="1089" s="483" customFormat="1" ht="30" customHeight="1" spans="1:4">
      <c r="A1089" s="515" t="s">
        <v>1025</v>
      </c>
      <c r="B1089" s="494">
        <f>SUM(B1090:B1096)</f>
        <v>0</v>
      </c>
      <c r="C1089" s="494">
        <v>0</v>
      </c>
      <c r="D1089" s="495" t="s">
        <v>65</v>
      </c>
    </row>
    <row r="1090" s="483" customFormat="1" ht="30" customHeight="1" spans="1:4">
      <c r="A1090" s="514" t="s">
        <v>832</v>
      </c>
      <c r="B1090" s="497"/>
      <c r="C1090" s="505"/>
      <c r="D1090" s="499" t="s">
        <v>65</v>
      </c>
    </row>
    <row r="1091" s="483" customFormat="1" ht="30" customHeight="1" spans="1:4">
      <c r="A1091" s="514" t="s">
        <v>833</v>
      </c>
      <c r="B1091" s="497"/>
      <c r="C1091" s="505"/>
      <c r="D1091" s="495" t="s">
        <v>65</v>
      </c>
    </row>
    <row r="1092" s="483" customFormat="1" ht="30" customHeight="1" spans="1:4">
      <c r="A1092" s="514" t="s">
        <v>834</v>
      </c>
      <c r="B1092" s="497"/>
      <c r="C1092" s="505"/>
      <c r="D1092" s="495" t="s">
        <v>65</v>
      </c>
    </row>
    <row r="1093" s="483" customFormat="1" ht="30" customHeight="1" spans="1:4">
      <c r="A1093" s="514" t="s">
        <v>1026</v>
      </c>
      <c r="B1093" s="497"/>
      <c r="C1093" s="494"/>
      <c r="D1093" s="495" t="s">
        <v>65</v>
      </c>
    </row>
    <row r="1094" s="483" customFormat="1" ht="30" customHeight="1" spans="1:4">
      <c r="A1094" s="514" t="s">
        <v>1027</v>
      </c>
      <c r="B1094" s="497"/>
      <c r="C1094" s="503"/>
      <c r="D1094" s="495" t="s">
        <v>65</v>
      </c>
    </row>
    <row r="1095" s="483" customFormat="1" ht="30" customHeight="1" spans="1:4">
      <c r="A1095" s="514" t="s">
        <v>1028</v>
      </c>
      <c r="B1095" s="497"/>
      <c r="C1095" s="498"/>
      <c r="D1095" s="499" t="s">
        <v>65</v>
      </c>
    </row>
    <row r="1096" s="483" customFormat="1" ht="30" customHeight="1" spans="1:4">
      <c r="A1096" s="514" t="s">
        <v>1029</v>
      </c>
      <c r="B1096" s="497"/>
      <c r="C1096" s="498"/>
      <c r="D1096" s="499" t="s">
        <v>65</v>
      </c>
    </row>
    <row r="1097" s="483" customFormat="1" ht="30" customHeight="1" spans="1:4">
      <c r="A1097" s="515" t="s">
        <v>1030</v>
      </c>
      <c r="B1097" s="494">
        <f>SUM(B1098:B1102)</f>
        <v>0</v>
      </c>
      <c r="C1097" s="494">
        <v>0</v>
      </c>
      <c r="D1097" s="495" t="s">
        <v>65</v>
      </c>
    </row>
    <row r="1098" s="483" customFormat="1" ht="30" customHeight="1" spans="1:4">
      <c r="A1098" s="514" t="s">
        <v>1031</v>
      </c>
      <c r="B1098" s="497"/>
      <c r="C1098" s="498"/>
      <c r="D1098" s="499" t="s">
        <v>65</v>
      </c>
    </row>
    <row r="1099" s="483" customFormat="1" ht="30" customHeight="1" spans="1:4">
      <c r="A1099" s="514" t="s">
        <v>1032</v>
      </c>
      <c r="B1099" s="497"/>
      <c r="C1099" s="498"/>
      <c r="D1099" s="499" t="s">
        <v>65</v>
      </c>
    </row>
    <row r="1100" s="483" customFormat="1" ht="30" customHeight="1" spans="1:4">
      <c r="A1100" s="514" t="s">
        <v>1033</v>
      </c>
      <c r="B1100" s="497"/>
      <c r="C1100" s="498"/>
      <c r="D1100" s="499" t="s">
        <v>65</v>
      </c>
    </row>
    <row r="1101" s="483" customFormat="1" ht="30" customHeight="1" spans="1:4">
      <c r="A1101" s="514" t="s">
        <v>1034</v>
      </c>
      <c r="B1101" s="497"/>
      <c r="C1101" s="498"/>
      <c r="D1101" s="499" t="s">
        <v>65</v>
      </c>
    </row>
    <row r="1102" s="483" customFormat="1" ht="30" customHeight="1" spans="1:4">
      <c r="A1102" s="514" t="s">
        <v>1035</v>
      </c>
      <c r="B1102" s="497"/>
      <c r="C1102" s="498"/>
      <c r="D1102" s="495" t="s">
        <v>65</v>
      </c>
    </row>
    <row r="1103" s="483" customFormat="1" ht="30" customHeight="1" spans="1:4">
      <c r="A1103" s="515" t="s">
        <v>1036</v>
      </c>
      <c r="B1103" s="494">
        <f>B1104+B1114+B1120</f>
        <v>209</v>
      </c>
      <c r="C1103" s="494">
        <v>169</v>
      </c>
      <c r="D1103" s="495">
        <v>-0.1914</v>
      </c>
    </row>
    <row r="1104" s="483" customFormat="1" ht="30" customHeight="1" spans="1:4">
      <c r="A1104" s="515" t="s">
        <v>1037</v>
      </c>
      <c r="B1104" s="494">
        <f>SUM(B1105:B1113)</f>
        <v>209</v>
      </c>
      <c r="C1104" s="494">
        <v>169</v>
      </c>
      <c r="D1104" s="495">
        <v>-0.1914</v>
      </c>
    </row>
    <row r="1105" s="483" customFormat="1" ht="30" customHeight="1" spans="1:4">
      <c r="A1105" s="514" t="s">
        <v>832</v>
      </c>
      <c r="B1105" s="497">
        <v>199</v>
      </c>
      <c r="C1105" s="498">
        <v>159</v>
      </c>
      <c r="D1105" s="499">
        <v>-0.201</v>
      </c>
    </row>
    <row r="1106" s="483" customFormat="1" ht="30" customHeight="1" spans="1:4">
      <c r="A1106" s="514" t="s">
        <v>833</v>
      </c>
      <c r="B1106" s="497"/>
      <c r="C1106" s="498"/>
      <c r="D1106" s="499" t="s">
        <v>65</v>
      </c>
    </row>
    <row r="1107" s="483" customFormat="1" ht="30" customHeight="1" spans="1:4">
      <c r="A1107" s="514" t="s">
        <v>834</v>
      </c>
      <c r="B1107" s="497"/>
      <c r="C1107" s="498"/>
      <c r="D1107" s="499" t="s">
        <v>65</v>
      </c>
    </row>
    <row r="1108" s="483" customFormat="1" ht="30" customHeight="1" spans="1:4">
      <c r="A1108" s="514" t="s">
        <v>1038</v>
      </c>
      <c r="B1108" s="497"/>
      <c r="C1108" s="498"/>
      <c r="D1108" s="499" t="s">
        <v>65</v>
      </c>
    </row>
    <row r="1109" s="483" customFormat="1" ht="30" customHeight="1" spans="1:4">
      <c r="A1109" s="514" t="s">
        <v>1039</v>
      </c>
      <c r="B1109" s="497"/>
      <c r="C1109" s="498"/>
      <c r="D1109" s="504" t="s">
        <v>65</v>
      </c>
    </row>
    <row r="1110" s="483" customFormat="1" ht="30" customHeight="1" spans="1:4">
      <c r="A1110" s="514" t="s">
        <v>1040</v>
      </c>
      <c r="B1110" s="497"/>
      <c r="C1110" s="503"/>
      <c r="D1110" s="495" t="s">
        <v>65</v>
      </c>
    </row>
    <row r="1111" s="483" customFormat="1" ht="30" customHeight="1" spans="1:4">
      <c r="A1111" s="514" t="s">
        <v>1041</v>
      </c>
      <c r="B1111" s="497"/>
      <c r="C1111" s="505"/>
      <c r="D1111" s="499" t="s">
        <v>65</v>
      </c>
    </row>
    <row r="1112" s="483" customFormat="1" ht="30" customHeight="1" spans="1:4">
      <c r="A1112" s="514" t="s">
        <v>855</v>
      </c>
      <c r="B1112" s="497"/>
      <c r="C1112" s="505"/>
      <c r="D1112" s="499" t="s">
        <v>65</v>
      </c>
    </row>
    <row r="1113" s="483" customFormat="1" ht="30" customHeight="1" spans="1:4">
      <c r="A1113" s="517" t="s">
        <v>1042</v>
      </c>
      <c r="B1113" s="497">
        <v>10</v>
      </c>
      <c r="C1113" s="503">
        <v>10</v>
      </c>
      <c r="D1113" s="504">
        <v>0</v>
      </c>
    </row>
    <row r="1114" s="483" customFormat="1" ht="30" customHeight="1" spans="1:4">
      <c r="A1114" s="515" t="s">
        <v>1043</v>
      </c>
      <c r="B1114" s="494">
        <f>SUM(B1115:B1119)</f>
        <v>0</v>
      </c>
      <c r="C1114" s="494">
        <v>0</v>
      </c>
      <c r="D1114" s="495" t="s">
        <v>65</v>
      </c>
    </row>
    <row r="1115" s="483" customFormat="1" ht="30" customHeight="1" spans="1:4">
      <c r="A1115" s="514" t="s">
        <v>832</v>
      </c>
      <c r="B1115" s="497"/>
      <c r="C1115" s="505"/>
      <c r="D1115" s="495" t="s">
        <v>65</v>
      </c>
    </row>
    <row r="1116" s="483" customFormat="1" ht="30" customHeight="1" spans="1:4">
      <c r="A1116" s="514" t="s">
        <v>833</v>
      </c>
      <c r="B1116" s="497"/>
      <c r="C1116" s="505"/>
      <c r="D1116" s="499" t="s">
        <v>65</v>
      </c>
    </row>
    <row r="1117" s="483" customFormat="1" ht="30" customHeight="1" spans="1:4">
      <c r="A1117" s="514" t="s">
        <v>834</v>
      </c>
      <c r="B1117" s="497"/>
      <c r="C1117" s="505"/>
      <c r="D1117" s="499" t="s">
        <v>65</v>
      </c>
    </row>
    <row r="1118" s="483" customFormat="1" ht="30" customHeight="1" spans="1:4">
      <c r="A1118" s="514" t="s">
        <v>1044</v>
      </c>
      <c r="B1118" s="497"/>
      <c r="C1118" s="505"/>
      <c r="D1118" s="499" t="s">
        <v>65</v>
      </c>
    </row>
    <row r="1119" s="483" customFormat="1" ht="30" customHeight="1" spans="1:4">
      <c r="A1119" s="514" t="s">
        <v>1045</v>
      </c>
      <c r="B1119" s="497"/>
      <c r="C1119" s="505"/>
      <c r="D1119" s="495" t="s">
        <v>65</v>
      </c>
    </row>
    <row r="1120" s="483" customFormat="1" ht="30" customHeight="1" spans="1:4">
      <c r="A1120" s="515" t="s">
        <v>1046</v>
      </c>
      <c r="B1120" s="494">
        <f>SUM(B1121:B1122)</f>
        <v>0</v>
      </c>
      <c r="C1120" s="494">
        <v>0</v>
      </c>
      <c r="D1120" s="495" t="s">
        <v>65</v>
      </c>
    </row>
    <row r="1121" s="483" customFormat="1" ht="30" customHeight="1" spans="1:4">
      <c r="A1121" s="500" t="s">
        <v>1047</v>
      </c>
      <c r="B1121" s="497"/>
      <c r="C1121" s="505"/>
      <c r="D1121" s="499" t="s">
        <v>65</v>
      </c>
    </row>
    <row r="1122" s="483" customFormat="1" ht="30" customHeight="1" spans="1:4">
      <c r="A1122" s="514" t="s">
        <v>1048</v>
      </c>
      <c r="B1122" s="497"/>
      <c r="C1122" s="505"/>
      <c r="D1122" s="495" t="s">
        <v>65</v>
      </c>
    </row>
    <row r="1123" s="483" customFormat="1" ht="30" customHeight="1" spans="1:4">
      <c r="A1123" s="515" t="s">
        <v>1049</v>
      </c>
      <c r="B1123" s="494">
        <f>SUM(B1124,B1131,B1141,B1147,B1150)</f>
        <v>0</v>
      </c>
      <c r="C1123" s="494">
        <v>0</v>
      </c>
      <c r="D1123" s="495" t="s">
        <v>65</v>
      </c>
    </row>
    <row r="1124" s="483" customFormat="1" ht="30" customHeight="1" spans="1:4">
      <c r="A1124" s="515" t="s">
        <v>1050</v>
      </c>
      <c r="B1124" s="510">
        <f>SUM(B1125:B1130)</f>
        <v>0</v>
      </c>
      <c r="C1124" s="510">
        <v>0</v>
      </c>
      <c r="D1124" s="508" t="s">
        <v>65</v>
      </c>
    </row>
    <row r="1125" s="483" customFormat="1" ht="30" customHeight="1" spans="1:4">
      <c r="A1125" s="516" t="s">
        <v>1051</v>
      </c>
      <c r="B1125" s="497"/>
      <c r="C1125" s="505"/>
      <c r="D1125" s="495" t="s">
        <v>65</v>
      </c>
    </row>
    <row r="1126" s="483" customFormat="1" ht="30" customHeight="1" spans="1:4">
      <c r="A1126" s="517" t="s">
        <v>833</v>
      </c>
      <c r="B1126" s="497"/>
      <c r="C1126" s="505"/>
      <c r="D1126" s="495" t="s">
        <v>65</v>
      </c>
    </row>
    <row r="1127" s="483" customFormat="1" ht="30" customHeight="1" spans="1:4">
      <c r="A1127" s="514" t="s">
        <v>834</v>
      </c>
      <c r="B1127" s="497"/>
      <c r="C1127" s="505"/>
      <c r="D1127" s="499" t="s">
        <v>65</v>
      </c>
    </row>
    <row r="1128" s="483" customFormat="1" ht="30" customHeight="1" spans="1:4">
      <c r="A1128" s="514" t="s">
        <v>1052</v>
      </c>
      <c r="B1128" s="497"/>
      <c r="C1128" s="505"/>
      <c r="D1128" s="499" t="s">
        <v>65</v>
      </c>
    </row>
    <row r="1129" s="483" customFormat="1" ht="30" customHeight="1" spans="1:4">
      <c r="A1129" s="514" t="s">
        <v>855</v>
      </c>
      <c r="B1129" s="497"/>
      <c r="C1129" s="505"/>
      <c r="D1129" s="499" t="s">
        <v>65</v>
      </c>
    </row>
    <row r="1130" s="483" customFormat="1" ht="30" customHeight="1" spans="1:4">
      <c r="A1130" s="514" t="s">
        <v>1053</v>
      </c>
      <c r="B1130" s="497"/>
      <c r="C1130" s="505"/>
      <c r="D1130" s="499" t="s">
        <v>65</v>
      </c>
    </row>
    <row r="1131" s="483" customFormat="1" ht="30" customHeight="1" spans="1:4">
      <c r="A1131" s="515" t="s">
        <v>1054</v>
      </c>
      <c r="B1131" s="510">
        <f>SUM(B1132:B1140)</f>
        <v>0</v>
      </c>
      <c r="C1131" s="510">
        <v>0</v>
      </c>
      <c r="D1131" s="508" t="s">
        <v>65</v>
      </c>
    </row>
    <row r="1132" s="483" customFormat="1" ht="30" customHeight="1" spans="1:4">
      <c r="A1132" s="514" t="s">
        <v>1055</v>
      </c>
      <c r="B1132" s="497"/>
      <c r="C1132" s="505"/>
      <c r="D1132" s="499" t="s">
        <v>65</v>
      </c>
    </row>
    <row r="1133" s="483" customFormat="1" ht="30" customHeight="1" spans="1:4">
      <c r="A1133" s="514" t="s">
        <v>1056</v>
      </c>
      <c r="B1133" s="497"/>
      <c r="C1133" s="505"/>
      <c r="D1133" s="499" t="s">
        <v>65</v>
      </c>
    </row>
    <row r="1134" s="483" customFormat="1" ht="30" customHeight="1" spans="1:4">
      <c r="A1134" s="514" t="s">
        <v>1057</v>
      </c>
      <c r="B1134" s="497"/>
      <c r="C1134" s="505"/>
      <c r="D1134" s="495" t="s">
        <v>65</v>
      </c>
    </row>
    <row r="1135" s="483" customFormat="1" ht="30" customHeight="1" spans="1:4">
      <c r="A1135" s="514" t="s">
        <v>1058</v>
      </c>
      <c r="B1135" s="497"/>
      <c r="C1135" s="505"/>
      <c r="D1135" s="499" t="s">
        <v>65</v>
      </c>
    </row>
    <row r="1136" s="483" customFormat="1" ht="30" customHeight="1" spans="1:4">
      <c r="A1136" s="514" t="s">
        <v>1059</v>
      </c>
      <c r="B1136" s="497"/>
      <c r="C1136" s="505"/>
      <c r="D1136" s="495" t="s">
        <v>65</v>
      </c>
    </row>
    <row r="1137" s="483" customFormat="1" ht="30" customHeight="1" spans="1:4">
      <c r="A1137" s="514" t="s">
        <v>1060</v>
      </c>
      <c r="B1137" s="497"/>
      <c r="C1137" s="505"/>
      <c r="D1137" s="499" t="s">
        <v>65</v>
      </c>
    </row>
    <row r="1138" s="483" customFormat="1" ht="30" customHeight="1" spans="1:4">
      <c r="A1138" s="514" t="s">
        <v>1061</v>
      </c>
      <c r="B1138" s="497"/>
      <c r="C1138" s="505"/>
      <c r="D1138" s="499" t="s">
        <v>65</v>
      </c>
    </row>
    <row r="1139" s="483" customFormat="1" ht="30" customHeight="1" spans="1:4">
      <c r="A1139" s="514" t="s">
        <v>1062</v>
      </c>
      <c r="B1139" s="497"/>
      <c r="C1139" s="505"/>
      <c r="D1139" s="499" t="s">
        <v>65</v>
      </c>
    </row>
    <row r="1140" s="483" customFormat="1" ht="30" customHeight="1" spans="1:4">
      <c r="A1140" s="514" t="s">
        <v>1063</v>
      </c>
      <c r="B1140" s="497"/>
      <c r="C1140" s="505"/>
      <c r="D1140" s="499" t="s">
        <v>65</v>
      </c>
    </row>
    <row r="1141" s="483" customFormat="1" ht="30" customHeight="1" spans="1:4">
      <c r="A1141" s="515" t="s">
        <v>1064</v>
      </c>
      <c r="B1141" s="510">
        <f>SUM(B1142:B1146)</f>
        <v>0</v>
      </c>
      <c r="C1141" s="510">
        <v>0</v>
      </c>
      <c r="D1141" s="508" t="s">
        <v>65</v>
      </c>
    </row>
    <row r="1142" s="483" customFormat="1" ht="30" customHeight="1" spans="1:4">
      <c r="A1142" s="514" t="s">
        <v>1065</v>
      </c>
      <c r="B1142" s="497"/>
      <c r="C1142" s="498"/>
      <c r="D1142" s="499" t="s">
        <v>65</v>
      </c>
    </row>
    <row r="1143" s="483" customFormat="1" ht="30" customHeight="1" spans="1:4">
      <c r="A1143" s="514" t="s">
        <v>1066</v>
      </c>
      <c r="B1143" s="497"/>
      <c r="C1143" s="503"/>
      <c r="D1143" s="499" t="s">
        <v>65</v>
      </c>
    </row>
    <row r="1144" s="483" customFormat="1" ht="30" customHeight="1" spans="1:4">
      <c r="A1144" s="514" t="s">
        <v>1067</v>
      </c>
      <c r="B1144" s="497"/>
      <c r="C1144" s="505"/>
      <c r="D1144" s="499" t="s">
        <v>65</v>
      </c>
    </row>
    <row r="1145" s="483" customFormat="1" ht="30" customHeight="1" spans="1:4">
      <c r="A1145" s="514" t="s">
        <v>1068</v>
      </c>
      <c r="B1145" s="497"/>
      <c r="C1145" s="505"/>
      <c r="D1145" s="495" t="s">
        <v>65</v>
      </c>
    </row>
    <row r="1146" s="483" customFormat="1" ht="30" customHeight="1" spans="1:4">
      <c r="A1146" s="514" t="s">
        <v>1069</v>
      </c>
      <c r="B1146" s="497"/>
      <c r="C1146" s="505"/>
      <c r="D1146" s="499" t="s">
        <v>65</v>
      </c>
    </row>
    <row r="1147" s="483" customFormat="1" ht="30" customHeight="1" spans="1:4">
      <c r="A1147" s="515" t="s">
        <v>1070</v>
      </c>
      <c r="B1147" s="510">
        <f>SUM(B1148:B1149)</f>
        <v>0</v>
      </c>
      <c r="C1147" s="510">
        <v>0</v>
      </c>
      <c r="D1147" s="508" t="s">
        <v>65</v>
      </c>
    </row>
    <row r="1148" s="483" customFormat="1" ht="30" customHeight="1" spans="1:4">
      <c r="A1148" s="514" t="s">
        <v>1071</v>
      </c>
      <c r="B1148" s="497"/>
      <c r="C1148" s="505"/>
      <c r="D1148" s="499" t="s">
        <v>65</v>
      </c>
    </row>
    <row r="1149" s="483" customFormat="1" ht="30" customHeight="1" spans="1:4">
      <c r="A1149" s="514" t="s">
        <v>1072</v>
      </c>
      <c r="B1149" s="497"/>
      <c r="C1149" s="505"/>
      <c r="D1149" s="499" t="s">
        <v>65</v>
      </c>
    </row>
    <row r="1150" s="483" customFormat="1" ht="30" customHeight="1" spans="1:4">
      <c r="A1150" s="515" t="s">
        <v>1073</v>
      </c>
      <c r="B1150" s="510">
        <f>SUM(B1151:B1152)</f>
        <v>0</v>
      </c>
      <c r="C1150" s="510">
        <v>0</v>
      </c>
      <c r="D1150" s="508" t="s">
        <v>65</v>
      </c>
    </row>
    <row r="1151" s="483" customFormat="1" ht="30" customHeight="1" spans="1:4">
      <c r="A1151" s="514" t="s">
        <v>1074</v>
      </c>
      <c r="B1151" s="497"/>
      <c r="C1151" s="505"/>
      <c r="D1151" s="499" t="s">
        <v>65</v>
      </c>
    </row>
    <row r="1152" s="483" customFormat="1" ht="30" customHeight="1" spans="1:4">
      <c r="A1152" s="514" t="s">
        <v>1075</v>
      </c>
      <c r="B1152" s="497"/>
      <c r="C1152" s="505"/>
      <c r="D1152" s="495" t="s">
        <v>65</v>
      </c>
    </row>
    <row r="1153" s="483" customFormat="1" ht="30" customHeight="1" spans="1:4">
      <c r="A1153" s="515" t="s">
        <v>163</v>
      </c>
      <c r="B1153" s="494">
        <f>SUM(B1154:B1162)</f>
        <v>0</v>
      </c>
      <c r="C1153" s="494">
        <v>0</v>
      </c>
      <c r="D1153" s="495" t="s">
        <v>65</v>
      </c>
    </row>
    <row r="1154" s="483" customFormat="1" ht="30" customHeight="1" spans="1:4">
      <c r="A1154" s="514" t="s">
        <v>1076</v>
      </c>
      <c r="B1154" s="497"/>
      <c r="C1154" s="494"/>
      <c r="D1154" s="495" t="s">
        <v>65</v>
      </c>
    </row>
    <row r="1155" s="483" customFormat="1" ht="30" customHeight="1" spans="1:4">
      <c r="A1155" s="514" t="s">
        <v>1077</v>
      </c>
      <c r="B1155" s="497"/>
      <c r="C1155" s="498"/>
      <c r="D1155" s="499" t="s">
        <v>65</v>
      </c>
    </row>
    <row r="1156" s="483" customFormat="1" ht="30" customHeight="1" spans="1:4">
      <c r="A1156" s="514" t="s">
        <v>1078</v>
      </c>
      <c r="B1156" s="497"/>
      <c r="C1156" s="498"/>
      <c r="D1156" s="499" t="s">
        <v>65</v>
      </c>
    </row>
    <row r="1157" s="483" customFormat="1" ht="30" customHeight="1" spans="1:4">
      <c r="A1157" s="514" t="s">
        <v>1079</v>
      </c>
      <c r="B1157" s="497"/>
      <c r="C1157" s="498"/>
      <c r="D1157" s="499" t="s">
        <v>65</v>
      </c>
    </row>
    <row r="1158" s="483" customFormat="1" ht="30" customHeight="1" spans="1:4">
      <c r="A1158" s="514" t="s">
        <v>1080</v>
      </c>
      <c r="B1158" s="497"/>
      <c r="C1158" s="498"/>
      <c r="D1158" s="499" t="s">
        <v>65</v>
      </c>
    </row>
    <row r="1159" s="483" customFormat="1" ht="30" customHeight="1" spans="1:4">
      <c r="A1159" s="514" t="s">
        <v>854</v>
      </c>
      <c r="B1159" s="497"/>
      <c r="C1159" s="498"/>
      <c r="D1159" s="499" t="s">
        <v>65</v>
      </c>
    </row>
    <row r="1160" s="483" customFormat="1" ht="30" customHeight="1" spans="1:4">
      <c r="A1160" s="514" t="s">
        <v>1081</v>
      </c>
      <c r="B1160" s="497"/>
      <c r="C1160" s="498"/>
      <c r="D1160" s="499" t="s">
        <v>65</v>
      </c>
    </row>
    <row r="1161" s="483" customFormat="1" ht="30" customHeight="1" spans="1:4">
      <c r="A1161" s="514" t="s">
        <v>1082</v>
      </c>
      <c r="B1161" s="497"/>
      <c r="C1161" s="498"/>
      <c r="D1161" s="499" t="s">
        <v>65</v>
      </c>
    </row>
    <row r="1162" s="483" customFormat="1" ht="30" customHeight="1" spans="1:4">
      <c r="A1162" s="514" t="s">
        <v>1083</v>
      </c>
      <c r="B1162" s="497"/>
      <c r="C1162" s="498"/>
      <c r="D1162" s="499" t="s">
        <v>65</v>
      </c>
    </row>
    <row r="1163" s="483" customFormat="1" ht="30" customHeight="1" spans="1:4">
      <c r="A1163" s="513" t="s">
        <v>165</v>
      </c>
      <c r="B1163" s="494">
        <f>B1164+B1191+B1206</f>
        <v>871</v>
      </c>
      <c r="C1163" s="494">
        <v>1499</v>
      </c>
      <c r="D1163" s="495">
        <v>0.721</v>
      </c>
    </row>
    <row r="1164" s="483" customFormat="1" ht="30" customHeight="1" spans="1:4">
      <c r="A1164" s="515" t="s">
        <v>1084</v>
      </c>
      <c r="B1164" s="494">
        <f>SUM(B1165:B1190)</f>
        <v>701</v>
      </c>
      <c r="C1164" s="494">
        <v>1470</v>
      </c>
      <c r="D1164" s="495">
        <v>1.097</v>
      </c>
    </row>
    <row r="1165" s="483" customFormat="1" ht="30" customHeight="1" spans="1:4">
      <c r="A1165" s="500" t="s">
        <v>832</v>
      </c>
      <c r="B1165" s="497">
        <v>701</v>
      </c>
      <c r="C1165" s="498">
        <v>617</v>
      </c>
      <c r="D1165" s="499">
        <v>-0.1198</v>
      </c>
    </row>
    <row r="1166" s="483" customFormat="1" ht="30" customHeight="1" spans="1:4">
      <c r="A1166" s="500" t="s">
        <v>833</v>
      </c>
      <c r="B1166" s="497"/>
      <c r="C1166" s="498"/>
      <c r="D1166" s="499" t="s">
        <v>65</v>
      </c>
    </row>
    <row r="1167" s="483" customFormat="1" ht="30" customHeight="1" spans="1:4">
      <c r="A1167" s="500" t="s">
        <v>834</v>
      </c>
      <c r="B1167" s="497"/>
      <c r="C1167" s="498"/>
      <c r="D1167" s="499" t="s">
        <v>65</v>
      </c>
    </row>
    <row r="1168" s="483" customFormat="1" ht="30" customHeight="1" spans="1:4">
      <c r="A1168" s="500" t="s">
        <v>1085</v>
      </c>
      <c r="B1168" s="497"/>
      <c r="C1168" s="498"/>
      <c r="D1168" s="499" t="s">
        <v>65</v>
      </c>
    </row>
    <row r="1169" s="483" customFormat="1" ht="30" customHeight="1" spans="1:4">
      <c r="A1169" s="514" t="s">
        <v>1086</v>
      </c>
      <c r="B1169" s="497"/>
      <c r="C1169" s="498">
        <v>853</v>
      </c>
      <c r="D1169" s="499" t="s">
        <v>65</v>
      </c>
    </row>
    <row r="1170" s="483" customFormat="1" ht="30" customHeight="1" spans="1:4">
      <c r="A1170" s="514" t="s">
        <v>1087</v>
      </c>
      <c r="B1170" s="497"/>
      <c r="C1170" s="498"/>
      <c r="D1170" s="499" t="s">
        <v>65</v>
      </c>
    </row>
    <row r="1171" s="483" customFormat="1" ht="30" customHeight="1" spans="1:4">
      <c r="A1171" s="514" t="s">
        <v>1088</v>
      </c>
      <c r="B1171" s="497"/>
      <c r="C1171" s="498"/>
      <c r="D1171" s="499" t="s">
        <v>65</v>
      </c>
    </row>
    <row r="1172" s="483" customFormat="1" ht="30" customHeight="1" spans="1:4">
      <c r="A1172" s="514" t="s">
        <v>1089</v>
      </c>
      <c r="B1172" s="497"/>
      <c r="C1172" s="498"/>
      <c r="D1172" s="499" t="s">
        <v>65</v>
      </c>
    </row>
    <row r="1173" s="483" customFormat="1" ht="30" customHeight="1" spans="1:4">
      <c r="A1173" s="514" t="s">
        <v>1090</v>
      </c>
      <c r="B1173" s="497"/>
      <c r="C1173" s="498"/>
      <c r="D1173" s="499" t="s">
        <v>65</v>
      </c>
    </row>
    <row r="1174" s="483" customFormat="1" ht="30" customHeight="1" spans="1:4">
      <c r="A1174" s="514" t="s">
        <v>1091</v>
      </c>
      <c r="B1174" s="497"/>
      <c r="C1174" s="498"/>
      <c r="D1174" s="495" t="s">
        <v>65</v>
      </c>
    </row>
    <row r="1175" s="483" customFormat="1" ht="30" customHeight="1" spans="1:4">
      <c r="A1175" s="500" t="s">
        <v>1092</v>
      </c>
      <c r="B1175" s="497"/>
      <c r="C1175" s="498"/>
      <c r="D1175" s="495" t="s">
        <v>65</v>
      </c>
    </row>
    <row r="1176" s="483" customFormat="1" ht="30" customHeight="1" spans="1:4">
      <c r="A1176" s="514" t="s">
        <v>1093</v>
      </c>
      <c r="B1176" s="497"/>
      <c r="C1176" s="498"/>
      <c r="D1176" s="499" t="s">
        <v>65</v>
      </c>
    </row>
    <row r="1177" s="483" customFormat="1" ht="30" customHeight="1" spans="1:4">
      <c r="A1177" s="514" t="s">
        <v>1094</v>
      </c>
      <c r="B1177" s="497"/>
      <c r="C1177" s="498"/>
      <c r="D1177" s="499" t="s">
        <v>65</v>
      </c>
    </row>
    <row r="1178" s="483" customFormat="1" ht="30" customHeight="1" spans="1:4">
      <c r="A1178" s="514" t="s">
        <v>1095</v>
      </c>
      <c r="B1178" s="497"/>
      <c r="C1178" s="498"/>
      <c r="D1178" s="499" t="s">
        <v>65</v>
      </c>
    </row>
    <row r="1179" s="483" customFormat="1" ht="30" customHeight="1" spans="1:4">
      <c r="A1179" s="514" t="s">
        <v>1096</v>
      </c>
      <c r="B1179" s="497"/>
      <c r="C1179" s="498"/>
      <c r="D1179" s="499" t="s">
        <v>65</v>
      </c>
    </row>
    <row r="1180" s="483" customFormat="1" ht="30" customHeight="1" spans="1:4">
      <c r="A1180" s="514" t="s">
        <v>1097</v>
      </c>
      <c r="B1180" s="497"/>
      <c r="C1180" s="498"/>
      <c r="D1180" s="499" t="s">
        <v>65</v>
      </c>
    </row>
    <row r="1181" s="483" customFormat="1" ht="30" customHeight="1" spans="1:4">
      <c r="A1181" s="514" t="s">
        <v>1098</v>
      </c>
      <c r="B1181" s="497"/>
      <c r="C1181" s="494"/>
      <c r="D1181" s="495" t="s">
        <v>65</v>
      </c>
    </row>
    <row r="1182" s="483" customFormat="1" ht="30" customHeight="1" spans="1:4">
      <c r="A1182" s="514" t="s">
        <v>1099</v>
      </c>
      <c r="B1182" s="497"/>
      <c r="C1182" s="498"/>
      <c r="D1182" s="499" t="s">
        <v>65</v>
      </c>
    </row>
    <row r="1183" s="483" customFormat="1" ht="30" customHeight="1" spans="1:4">
      <c r="A1183" s="514" t="s">
        <v>1100</v>
      </c>
      <c r="B1183" s="497"/>
      <c r="C1183" s="498"/>
      <c r="D1183" s="499" t="s">
        <v>65</v>
      </c>
    </row>
    <row r="1184" s="483" customFormat="1" ht="30" customHeight="1" spans="1:4">
      <c r="A1184" s="514" t="s">
        <v>1101</v>
      </c>
      <c r="B1184" s="497"/>
      <c r="C1184" s="498"/>
      <c r="D1184" s="495" t="s">
        <v>65</v>
      </c>
    </row>
    <row r="1185" s="483" customFormat="1" ht="30" customHeight="1" spans="1:4">
      <c r="A1185" s="514" t="s">
        <v>1102</v>
      </c>
      <c r="B1185" s="497"/>
      <c r="C1185" s="498"/>
      <c r="D1185" s="495" t="s">
        <v>65</v>
      </c>
    </row>
    <row r="1186" s="483" customFormat="1" ht="30" customHeight="1" spans="1:4">
      <c r="A1186" s="514" t="s">
        <v>1103</v>
      </c>
      <c r="B1186" s="497"/>
      <c r="C1186" s="498"/>
      <c r="D1186" s="499" t="s">
        <v>65</v>
      </c>
    </row>
    <row r="1187" s="483" customFormat="1" ht="30" customHeight="1" spans="1:4">
      <c r="A1187" s="514" t="s">
        <v>1104</v>
      </c>
      <c r="B1187" s="497"/>
      <c r="C1187" s="498"/>
      <c r="D1187" s="499" t="s">
        <v>65</v>
      </c>
    </row>
    <row r="1188" s="483" customFormat="1" ht="30" customHeight="1" spans="1:4">
      <c r="A1188" s="514" t="s">
        <v>1105</v>
      </c>
      <c r="B1188" s="497"/>
      <c r="C1188" s="498"/>
      <c r="D1188" s="499" t="s">
        <v>65</v>
      </c>
    </row>
    <row r="1189" s="483" customFormat="1" ht="30" customHeight="1" spans="1:4">
      <c r="A1189" s="514" t="s">
        <v>855</v>
      </c>
      <c r="B1189" s="497"/>
      <c r="C1189" s="498"/>
      <c r="D1189" s="499" t="s">
        <v>65</v>
      </c>
    </row>
    <row r="1190" s="483" customFormat="1" ht="30" customHeight="1" spans="1:4">
      <c r="A1190" s="514" t="s">
        <v>1106</v>
      </c>
      <c r="B1190" s="497"/>
      <c r="C1190" s="498"/>
      <c r="D1190" s="504" t="s">
        <v>65</v>
      </c>
    </row>
    <row r="1191" s="483" customFormat="1" ht="30" customHeight="1" spans="1:4">
      <c r="A1191" s="515" t="s">
        <v>1107</v>
      </c>
      <c r="B1191" s="494">
        <f>SUM(B1192:B1205)</f>
        <v>170</v>
      </c>
      <c r="C1191" s="494">
        <v>29</v>
      </c>
      <c r="D1191" s="495">
        <v>-0.8294</v>
      </c>
    </row>
    <row r="1192" s="483" customFormat="1" ht="30" customHeight="1" spans="1:4">
      <c r="A1192" s="514" t="s">
        <v>832</v>
      </c>
      <c r="B1192" s="497">
        <v>54</v>
      </c>
      <c r="C1192" s="498">
        <v>29</v>
      </c>
      <c r="D1192" s="499">
        <v>-0.463</v>
      </c>
    </row>
    <row r="1193" s="483" customFormat="1" ht="30" customHeight="1" spans="1:4">
      <c r="A1193" s="514" t="s">
        <v>833</v>
      </c>
      <c r="B1193" s="497"/>
      <c r="C1193" s="498"/>
      <c r="D1193" s="499" t="s">
        <v>65</v>
      </c>
    </row>
    <row r="1194" s="483" customFormat="1" ht="30" customHeight="1" spans="1:4">
      <c r="A1194" s="514" t="s">
        <v>834</v>
      </c>
      <c r="B1194" s="497"/>
      <c r="C1194" s="498"/>
      <c r="D1194" s="499" t="s">
        <v>65</v>
      </c>
    </row>
    <row r="1195" s="483" customFormat="1" ht="30" customHeight="1" spans="1:4">
      <c r="A1195" s="514" t="s">
        <v>1108</v>
      </c>
      <c r="B1195" s="497"/>
      <c r="C1195" s="498"/>
      <c r="D1195" s="508" t="s">
        <v>65</v>
      </c>
    </row>
    <row r="1196" s="483" customFormat="1" ht="30" customHeight="1" spans="1:4">
      <c r="A1196" s="500" t="s">
        <v>1109</v>
      </c>
      <c r="B1196" s="497"/>
      <c r="C1196" s="510"/>
      <c r="D1196" s="508" t="s">
        <v>65</v>
      </c>
    </row>
    <row r="1197" s="483" customFormat="1" ht="30" customHeight="1" spans="1:4">
      <c r="A1197" s="500" t="s">
        <v>1110</v>
      </c>
      <c r="B1197" s="497"/>
      <c r="C1197" s="505"/>
      <c r="D1197" s="499" t="s">
        <v>65</v>
      </c>
    </row>
    <row r="1198" s="483" customFormat="1" ht="30" customHeight="1" spans="1:4">
      <c r="A1198" s="500" t="s">
        <v>1111</v>
      </c>
      <c r="B1198" s="497"/>
      <c r="C1198" s="494"/>
      <c r="D1198" s="495" t="s">
        <v>65</v>
      </c>
    </row>
    <row r="1199" s="483" customFormat="1" ht="30" customHeight="1" spans="1:4">
      <c r="A1199" s="500" t="s">
        <v>1112</v>
      </c>
      <c r="B1199" s="497"/>
      <c r="C1199" s="494"/>
      <c r="D1199" s="495" t="s">
        <v>65</v>
      </c>
    </row>
    <row r="1200" s="483" customFormat="1" ht="30" customHeight="1" spans="1:4">
      <c r="A1200" s="500" t="s">
        <v>1113</v>
      </c>
      <c r="B1200" s="497">
        <v>16</v>
      </c>
      <c r="C1200" s="498"/>
      <c r="D1200" s="499" t="s">
        <v>65</v>
      </c>
    </row>
    <row r="1201" s="483" customFormat="1" ht="30" customHeight="1" spans="1:4">
      <c r="A1201" s="500" t="s">
        <v>1114</v>
      </c>
      <c r="B1201" s="497">
        <v>100</v>
      </c>
      <c r="C1201" s="498"/>
      <c r="D1201" s="499" t="s">
        <v>65</v>
      </c>
    </row>
    <row r="1202" s="483" customFormat="1" ht="30" customHeight="1" spans="1:4">
      <c r="A1202" s="500" t="s">
        <v>1115</v>
      </c>
      <c r="B1202" s="497"/>
      <c r="C1202" s="498"/>
      <c r="D1202" s="504" t="s">
        <v>65</v>
      </c>
    </row>
    <row r="1203" s="483" customFormat="1" ht="30" customHeight="1" spans="1:4">
      <c r="A1203" s="514" t="s">
        <v>1116</v>
      </c>
      <c r="B1203" s="497"/>
      <c r="C1203" s="498"/>
      <c r="D1203" s="499" t="s">
        <v>65</v>
      </c>
    </row>
    <row r="1204" s="483" customFormat="1" ht="30" customHeight="1" spans="1:4">
      <c r="A1204" s="514" t="s">
        <v>1117</v>
      </c>
      <c r="B1204" s="497"/>
      <c r="C1204" s="498"/>
      <c r="D1204" s="499" t="s">
        <v>65</v>
      </c>
    </row>
    <row r="1205" s="483" customFormat="1" ht="30" customHeight="1" spans="1:4">
      <c r="A1205" s="514" t="s">
        <v>1118</v>
      </c>
      <c r="B1205" s="497"/>
      <c r="C1205" s="498"/>
      <c r="D1205" s="504" t="s">
        <v>65</v>
      </c>
    </row>
    <row r="1206" s="483" customFormat="1" ht="30" customHeight="1" spans="1:4">
      <c r="A1206" s="515" t="s">
        <v>1119</v>
      </c>
      <c r="B1206" s="510">
        <f>SUM(B1207)</f>
        <v>0</v>
      </c>
      <c r="C1206" s="510">
        <v>0</v>
      </c>
      <c r="D1206" s="508" t="s">
        <v>65</v>
      </c>
    </row>
    <row r="1207" s="483" customFormat="1" ht="30" customHeight="1" spans="1:4">
      <c r="A1207" s="514" t="s">
        <v>1120</v>
      </c>
      <c r="B1207" s="497"/>
      <c r="C1207" s="498"/>
      <c r="D1207" s="499" t="s">
        <v>65</v>
      </c>
    </row>
    <row r="1208" s="483" customFormat="1" ht="30" customHeight="1" spans="1:4">
      <c r="A1208" s="515" t="s">
        <v>1121</v>
      </c>
      <c r="B1208" s="494">
        <f>B1209+B1221+B1225</f>
        <v>5673</v>
      </c>
      <c r="C1208" s="494">
        <v>3187</v>
      </c>
      <c r="D1208" s="495">
        <v>-0.4382</v>
      </c>
    </row>
    <row r="1209" s="483" customFormat="1" ht="30" customHeight="1" spans="1:4">
      <c r="A1209" s="515" t="s">
        <v>1122</v>
      </c>
      <c r="B1209" s="494">
        <f>SUM(B1210:B1220)</f>
        <v>165</v>
      </c>
      <c r="C1209" s="494">
        <v>18</v>
      </c>
      <c r="D1209" s="495">
        <v>-0.8909</v>
      </c>
    </row>
    <row r="1210" s="483" customFormat="1" ht="30" customHeight="1" spans="1:4">
      <c r="A1210" s="514" t="s">
        <v>1123</v>
      </c>
      <c r="B1210" s="497">
        <v>15</v>
      </c>
      <c r="C1210" s="505">
        <v>18</v>
      </c>
      <c r="D1210" s="499">
        <v>0.2</v>
      </c>
    </row>
    <row r="1211" s="483" customFormat="1" ht="30" customHeight="1" spans="1:4">
      <c r="A1211" s="500" t="s">
        <v>1124</v>
      </c>
      <c r="B1211" s="497"/>
      <c r="C1211" s="494"/>
      <c r="D1211" s="495" t="s">
        <v>65</v>
      </c>
    </row>
    <row r="1212" s="483" customFormat="1" ht="30" customHeight="1" spans="1:4">
      <c r="A1212" s="514" t="s">
        <v>1125</v>
      </c>
      <c r="B1212" s="497"/>
      <c r="C1212" s="498"/>
      <c r="D1212" s="499" t="s">
        <v>65</v>
      </c>
    </row>
    <row r="1213" s="483" customFormat="1" ht="30" customHeight="1" spans="1:4">
      <c r="A1213" s="514" t="s">
        <v>1126</v>
      </c>
      <c r="B1213" s="497"/>
      <c r="C1213" s="498"/>
      <c r="D1213" s="499" t="s">
        <v>65</v>
      </c>
    </row>
    <row r="1214" s="483" customFormat="1" ht="30" customHeight="1" spans="1:4">
      <c r="A1214" s="514" t="s">
        <v>1127</v>
      </c>
      <c r="B1214" s="497"/>
      <c r="C1214" s="498"/>
      <c r="D1214" s="499" t="s">
        <v>65</v>
      </c>
    </row>
    <row r="1215" s="483" customFormat="1" ht="30" customHeight="1" spans="1:4">
      <c r="A1215" s="514" t="s">
        <v>1128</v>
      </c>
      <c r="B1215" s="497">
        <v>150</v>
      </c>
      <c r="C1215" s="503"/>
      <c r="D1215" s="499" t="s">
        <v>65</v>
      </c>
    </row>
    <row r="1216" s="483" customFormat="1" ht="30" customHeight="1" spans="1:4">
      <c r="A1216" s="514" t="s">
        <v>1129</v>
      </c>
      <c r="B1216" s="497"/>
      <c r="C1216" s="505"/>
      <c r="D1216" s="499" t="s">
        <v>65</v>
      </c>
    </row>
    <row r="1217" s="483" customFormat="1" ht="30" customHeight="1" spans="1:4">
      <c r="A1217" s="514" t="s">
        <v>1130</v>
      </c>
      <c r="B1217" s="497"/>
      <c r="C1217" s="505"/>
      <c r="D1217" s="495" t="s">
        <v>65</v>
      </c>
    </row>
    <row r="1218" s="483" customFormat="1" ht="30" customHeight="1" spans="1:4">
      <c r="A1218" s="514" t="s">
        <v>1131</v>
      </c>
      <c r="B1218" s="497"/>
      <c r="C1218" s="505"/>
      <c r="D1218" s="495" t="s">
        <v>65</v>
      </c>
    </row>
    <row r="1219" s="483" customFormat="1" ht="30" customHeight="1" spans="1:4">
      <c r="A1219" s="514" t="s">
        <v>1132</v>
      </c>
      <c r="B1219" s="497"/>
      <c r="C1219" s="494"/>
      <c r="D1219" s="495" t="s">
        <v>65</v>
      </c>
    </row>
    <row r="1220" s="483" customFormat="1" ht="30" customHeight="1" spans="1:4">
      <c r="A1220" s="500" t="s">
        <v>1133</v>
      </c>
      <c r="B1220" s="497"/>
      <c r="C1220" s="503"/>
      <c r="D1220" s="495" t="s">
        <v>65</v>
      </c>
    </row>
    <row r="1221" s="483" customFormat="1" ht="30" customHeight="1" spans="1:4">
      <c r="A1221" s="515" t="s">
        <v>1134</v>
      </c>
      <c r="B1221" s="494">
        <f>SUM(B1222:B1224)</f>
        <v>5508</v>
      </c>
      <c r="C1221" s="494">
        <v>3169</v>
      </c>
      <c r="D1221" s="495">
        <v>-0.4247</v>
      </c>
    </row>
    <row r="1222" s="483" customFormat="1" ht="30" customHeight="1" spans="1:4">
      <c r="A1222" s="514" t="s">
        <v>1135</v>
      </c>
      <c r="B1222" s="497">
        <v>5508</v>
      </c>
      <c r="C1222" s="498">
        <v>3169</v>
      </c>
      <c r="D1222" s="499">
        <v>-0.4247</v>
      </c>
    </row>
    <row r="1223" s="483" customFormat="1" ht="30" customHeight="1" spans="1:4">
      <c r="A1223" s="517" t="s">
        <v>1136</v>
      </c>
      <c r="B1223" s="497"/>
      <c r="C1223" s="498"/>
      <c r="D1223" s="499" t="s">
        <v>65</v>
      </c>
    </row>
    <row r="1224" s="483" customFormat="1" ht="30" customHeight="1" spans="1:4">
      <c r="A1224" s="514" t="s">
        <v>1137</v>
      </c>
      <c r="B1224" s="497"/>
      <c r="C1224" s="498"/>
      <c r="D1224" s="499" t="s">
        <v>65</v>
      </c>
    </row>
    <row r="1225" s="483" customFormat="1" ht="30" customHeight="1" spans="1:4">
      <c r="A1225" s="513" t="s">
        <v>1138</v>
      </c>
      <c r="B1225" s="494">
        <f>SUM(B1226:B1228)</f>
        <v>0</v>
      </c>
      <c r="C1225" s="494">
        <v>0</v>
      </c>
      <c r="D1225" s="495" t="s">
        <v>65</v>
      </c>
    </row>
    <row r="1226" s="483" customFormat="1" ht="30" customHeight="1" spans="1:4">
      <c r="A1226" s="500" t="s">
        <v>1139</v>
      </c>
      <c r="B1226" s="497"/>
      <c r="C1226" s="498"/>
      <c r="D1226" s="499" t="s">
        <v>65</v>
      </c>
    </row>
    <row r="1227" s="483" customFormat="1" ht="30" customHeight="1" spans="1:4">
      <c r="A1227" s="500" t="s">
        <v>1140</v>
      </c>
      <c r="B1227" s="497"/>
      <c r="C1227" s="498"/>
      <c r="D1227" s="499" t="s">
        <v>65</v>
      </c>
    </row>
    <row r="1228" s="483" customFormat="1" ht="30" customHeight="1" spans="1:4">
      <c r="A1228" s="517" t="s">
        <v>1141</v>
      </c>
      <c r="B1228" s="497"/>
      <c r="C1228" s="498"/>
      <c r="D1228" s="499" t="s">
        <v>65</v>
      </c>
    </row>
    <row r="1229" s="483" customFormat="1" ht="30" customHeight="1" spans="1:4">
      <c r="A1229" s="520" t="s">
        <v>1142</v>
      </c>
      <c r="B1229" s="494">
        <f>B1230+B1248+B1255+B1261</f>
        <v>129</v>
      </c>
      <c r="C1229" s="494">
        <v>134</v>
      </c>
      <c r="D1229" s="495">
        <v>0.0388</v>
      </c>
    </row>
    <row r="1230" s="483" customFormat="1" ht="30" customHeight="1" spans="1:4">
      <c r="A1230" s="520" t="s">
        <v>1143</v>
      </c>
      <c r="B1230" s="494">
        <f>SUM(B1231:B1247)</f>
        <v>129</v>
      </c>
      <c r="C1230" s="494">
        <v>134</v>
      </c>
      <c r="D1230" s="495">
        <v>0.0388</v>
      </c>
    </row>
    <row r="1231" s="483" customFormat="1" ht="30" customHeight="1" spans="1:4">
      <c r="A1231" s="517" t="s">
        <v>832</v>
      </c>
      <c r="B1231" s="497"/>
      <c r="C1231" s="505"/>
      <c r="D1231" s="499" t="s">
        <v>65</v>
      </c>
    </row>
    <row r="1232" s="483" customFormat="1" ht="30" customHeight="1" spans="1:4">
      <c r="A1232" s="517" t="s">
        <v>833</v>
      </c>
      <c r="B1232" s="497"/>
      <c r="C1232" s="498"/>
      <c r="D1232" s="495" t="s">
        <v>65</v>
      </c>
    </row>
    <row r="1233" s="483" customFormat="1" ht="30" customHeight="1" spans="1:4">
      <c r="A1233" s="517" t="s">
        <v>834</v>
      </c>
      <c r="B1233" s="497"/>
      <c r="C1233" s="498"/>
      <c r="D1233" s="499" t="s">
        <v>65</v>
      </c>
    </row>
    <row r="1234" s="483" customFormat="1" ht="30" customHeight="1" spans="1:4">
      <c r="A1234" s="517" t="s">
        <v>1144</v>
      </c>
      <c r="B1234" s="497"/>
      <c r="C1234" s="498"/>
      <c r="D1234" s="504" t="s">
        <v>65</v>
      </c>
    </row>
    <row r="1235" s="483" customFormat="1" ht="30" customHeight="1" spans="1:4">
      <c r="A1235" s="517" t="s">
        <v>1145</v>
      </c>
      <c r="B1235" s="497">
        <v>5</v>
      </c>
      <c r="C1235" s="498">
        <v>10</v>
      </c>
      <c r="D1235" s="499">
        <v>1</v>
      </c>
    </row>
    <row r="1236" s="483" customFormat="1" ht="30" customHeight="1" spans="1:4">
      <c r="A1236" s="517" t="s">
        <v>1146</v>
      </c>
      <c r="B1236" s="497"/>
      <c r="C1236" s="498"/>
      <c r="D1236" s="499" t="s">
        <v>65</v>
      </c>
    </row>
    <row r="1237" s="483" customFormat="1" ht="30" customHeight="1" spans="1:4">
      <c r="A1237" s="517" t="s">
        <v>1147</v>
      </c>
      <c r="B1237" s="497"/>
      <c r="C1237" s="498"/>
      <c r="D1237" s="499" t="s">
        <v>65</v>
      </c>
    </row>
    <row r="1238" s="483" customFormat="1" ht="30" customHeight="1" spans="1:4">
      <c r="A1238" s="517" t="s">
        <v>1148</v>
      </c>
      <c r="B1238" s="497"/>
      <c r="C1238" s="503"/>
      <c r="D1238" s="495" t="s">
        <v>65</v>
      </c>
    </row>
    <row r="1239" s="483" customFormat="1" ht="30" customHeight="1" spans="1:4">
      <c r="A1239" s="517" t="s">
        <v>1149</v>
      </c>
      <c r="B1239" s="497"/>
      <c r="C1239" s="505"/>
      <c r="D1239" s="504" t="s">
        <v>65</v>
      </c>
    </row>
    <row r="1240" s="483" customFormat="1" ht="30" customHeight="1" spans="1:4">
      <c r="A1240" s="517" t="s">
        <v>1150</v>
      </c>
      <c r="B1240" s="497"/>
      <c r="C1240" s="505"/>
      <c r="D1240" s="499" t="s">
        <v>65</v>
      </c>
    </row>
    <row r="1241" s="483" customFormat="1" ht="30" customHeight="1" spans="1:4">
      <c r="A1241" s="517" t="s">
        <v>1151</v>
      </c>
      <c r="B1241" s="497">
        <v>124</v>
      </c>
      <c r="C1241" s="505">
        <v>124</v>
      </c>
      <c r="D1241" s="499">
        <v>0</v>
      </c>
    </row>
    <row r="1242" s="483" customFormat="1" ht="30" customHeight="1" spans="1:4">
      <c r="A1242" s="517" t="s">
        <v>1152</v>
      </c>
      <c r="B1242" s="497"/>
      <c r="C1242" s="505"/>
      <c r="D1242" s="499" t="s">
        <v>65</v>
      </c>
    </row>
    <row r="1243" s="483" customFormat="1" ht="30" customHeight="1" spans="1:4">
      <c r="A1243" s="517" t="s">
        <v>1153</v>
      </c>
      <c r="B1243" s="497"/>
      <c r="C1243" s="505"/>
      <c r="D1243" s="499" t="s">
        <v>65</v>
      </c>
    </row>
    <row r="1244" s="483" customFormat="1" ht="30" customHeight="1" spans="1:4">
      <c r="A1244" s="517" t="s">
        <v>1154</v>
      </c>
      <c r="B1244" s="497"/>
      <c r="C1244" s="503"/>
      <c r="D1244" s="499" t="s">
        <v>65</v>
      </c>
    </row>
    <row r="1245" s="483" customFormat="1" ht="30" customHeight="1" spans="1:4">
      <c r="A1245" s="517" t="s">
        <v>1155</v>
      </c>
      <c r="B1245" s="497"/>
      <c r="C1245" s="505"/>
      <c r="D1245" s="499" t="s">
        <v>65</v>
      </c>
    </row>
    <row r="1246" s="483" customFormat="1" ht="30" customHeight="1" spans="1:4">
      <c r="A1246" s="517" t="s">
        <v>855</v>
      </c>
      <c r="B1246" s="497"/>
      <c r="C1246" s="505"/>
      <c r="D1246" s="499" t="s">
        <v>65</v>
      </c>
    </row>
    <row r="1247" s="483" customFormat="1" ht="30" customHeight="1" spans="1:4">
      <c r="A1247" s="500" t="s">
        <v>1156</v>
      </c>
      <c r="B1247" s="497"/>
      <c r="C1247" s="498"/>
      <c r="D1247" s="499" t="s">
        <v>65</v>
      </c>
    </row>
    <row r="1248" s="483" customFormat="1" ht="30" customHeight="1" spans="1:4">
      <c r="A1248" s="520" t="s">
        <v>1157</v>
      </c>
      <c r="B1248" s="494">
        <f>SUM(B1249:B1254)</f>
        <v>0</v>
      </c>
      <c r="C1248" s="494">
        <v>0</v>
      </c>
      <c r="D1248" s="495" t="s">
        <v>65</v>
      </c>
    </row>
    <row r="1249" s="483" customFormat="1" ht="30" customHeight="1" spans="1:4">
      <c r="A1249" s="517" t="s">
        <v>1158</v>
      </c>
      <c r="B1249" s="497"/>
      <c r="C1249" s="505"/>
      <c r="D1249" s="495" t="s">
        <v>65</v>
      </c>
    </row>
    <row r="1250" s="483" customFormat="1" ht="30" customHeight="1" spans="1:4">
      <c r="A1250" s="517" t="s">
        <v>1159</v>
      </c>
      <c r="B1250" s="497"/>
      <c r="C1250" s="494"/>
      <c r="D1250" s="504" t="s">
        <v>65</v>
      </c>
    </row>
    <row r="1251" s="483" customFormat="1" ht="30" customHeight="1" spans="1:4">
      <c r="A1251" s="517" t="s">
        <v>1160</v>
      </c>
      <c r="B1251" s="497"/>
      <c r="C1251" s="505"/>
      <c r="D1251" s="499" t="s">
        <v>65</v>
      </c>
    </row>
    <row r="1252" s="483" customFormat="1" ht="30" customHeight="1" spans="1:4">
      <c r="A1252" s="517" t="s">
        <v>1161</v>
      </c>
      <c r="B1252" s="497"/>
      <c r="C1252" s="505"/>
      <c r="D1252" s="495" t="s">
        <v>65</v>
      </c>
    </row>
    <row r="1253" s="483" customFormat="1" ht="30" customHeight="1" spans="1:4">
      <c r="A1253" s="517" t="s">
        <v>1162</v>
      </c>
      <c r="B1253" s="497"/>
      <c r="C1253" s="505"/>
      <c r="D1253" s="499" t="s">
        <v>65</v>
      </c>
    </row>
    <row r="1254" s="483" customFormat="1" ht="30" customHeight="1" spans="1:4">
      <c r="A1254" s="517" t="s">
        <v>1163</v>
      </c>
      <c r="B1254" s="497"/>
      <c r="C1254" s="505"/>
      <c r="D1254" s="504" t="s">
        <v>65</v>
      </c>
    </row>
    <row r="1255" s="483" customFormat="1" ht="30" customHeight="1" spans="1:4">
      <c r="A1255" s="520" t="s">
        <v>1164</v>
      </c>
      <c r="B1255" s="494">
        <f>SUM(B1256:B1260)</f>
        <v>0</v>
      </c>
      <c r="C1255" s="494">
        <v>0</v>
      </c>
      <c r="D1255" s="495" t="s">
        <v>65</v>
      </c>
    </row>
    <row r="1256" s="483" customFormat="1" ht="30" customHeight="1" spans="1:4">
      <c r="A1256" s="517" t="s">
        <v>1165</v>
      </c>
      <c r="B1256" s="497"/>
      <c r="C1256" s="505"/>
      <c r="D1256" s="499" t="s">
        <v>65</v>
      </c>
    </row>
    <row r="1257" s="483" customFormat="1" ht="30" customHeight="1" spans="1:4">
      <c r="A1257" s="517" t="s">
        <v>1166</v>
      </c>
      <c r="B1257" s="497"/>
      <c r="C1257" s="505"/>
      <c r="D1257" s="499" t="s">
        <v>65</v>
      </c>
    </row>
    <row r="1258" s="483" customFormat="1" ht="30" customHeight="1" spans="1:4">
      <c r="A1258" s="517" t="s">
        <v>1167</v>
      </c>
      <c r="B1258" s="497"/>
      <c r="C1258" s="505"/>
      <c r="D1258" s="499" t="s">
        <v>65</v>
      </c>
    </row>
    <row r="1259" s="483" customFormat="1" ht="30" customHeight="1" spans="1:4">
      <c r="A1259" s="517" t="s">
        <v>1168</v>
      </c>
      <c r="B1259" s="497"/>
      <c r="C1259" s="505"/>
      <c r="D1259" s="495" t="s">
        <v>65</v>
      </c>
    </row>
    <row r="1260" s="483" customFormat="1" ht="30" customHeight="1" spans="1:4">
      <c r="A1260" s="517" t="s">
        <v>1169</v>
      </c>
      <c r="B1260" s="497"/>
      <c r="C1260" s="505"/>
      <c r="D1260" s="499" t="s">
        <v>65</v>
      </c>
    </row>
    <row r="1261" s="483" customFormat="1" ht="30" customHeight="1" spans="1:4">
      <c r="A1261" s="520" t="s">
        <v>1170</v>
      </c>
      <c r="B1261" s="494">
        <f>SUM(B1262:B1273)</f>
        <v>0</v>
      </c>
      <c r="C1261" s="494">
        <v>0</v>
      </c>
      <c r="D1261" s="495" t="s">
        <v>65</v>
      </c>
    </row>
    <row r="1262" s="483" customFormat="1" ht="30" customHeight="1" spans="1:4">
      <c r="A1262" s="517" t="s">
        <v>1171</v>
      </c>
      <c r="B1262" s="497"/>
      <c r="C1262" s="505"/>
      <c r="D1262" s="508" t="s">
        <v>65</v>
      </c>
    </row>
    <row r="1263" s="483" customFormat="1" ht="30" customHeight="1" spans="1:4">
      <c r="A1263" s="517" t="s">
        <v>1172</v>
      </c>
      <c r="B1263" s="497"/>
      <c r="C1263" s="510"/>
      <c r="D1263" s="508" t="s">
        <v>65</v>
      </c>
    </row>
    <row r="1264" s="483" customFormat="1" ht="30" customHeight="1" spans="1:4">
      <c r="A1264" s="517" t="s">
        <v>1173</v>
      </c>
      <c r="B1264" s="497"/>
      <c r="C1264" s="510"/>
      <c r="D1264" s="508" t="s">
        <v>65</v>
      </c>
    </row>
    <row r="1265" s="483" customFormat="1" ht="30" customHeight="1" spans="1:4">
      <c r="A1265" s="500" t="s">
        <v>1174</v>
      </c>
      <c r="B1265" s="497"/>
      <c r="C1265" s="498"/>
      <c r="D1265" s="504" t="s">
        <v>65</v>
      </c>
    </row>
    <row r="1266" s="483" customFormat="1" ht="30" customHeight="1" spans="1:4">
      <c r="A1266" s="517" t="s">
        <v>1175</v>
      </c>
      <c r="B1266" s="497"/>
      <c r="C1266" s="498"/>
      <c r="D1266" s="499" t="s">
        <v>65</v>
      </c>
    </row>
    <row r="1267" s="483" customFormat="1" ht="30" customHeight="1" spans="1:4">
      <c r="A1267" s="517" t="s">
        <v>1176</v>
      </c>
      <c r="B1267" s="497"/>
      <c r="C1267" s="498"/>
      <c r="D1267" s="499" t="s">
        <v>65</v>
      </c>
    </row>
    <row r="1268" s="483" customFormat="1" ht="30" customHeight="1" spans="1:4">
      <c r="A1268" s="517" t="s">
        <v>1177</v>
      </c>
      <c r="B1268" s="497"/>
      <c r="C1268" s="498"/>
      <c r="D1268" s="499" t="s">
        <v>65</v>
      </c>
    </row>
    <row r="1269" s="483" customFormat="1" ht="30" customHeight="1" spans="1:4">
      <c r="A1269" s="517" t="s">
        <v>1178</v>
      </c>
      <c r="B1269" s="497"/>
      <c r="C1269" s="498"/>
      <c r="D1269" s="495" t="s">
        <v>65</v>
      </c>
    </row>
    <row r="1270" s="483" customFormat="1" ht="30" customHeight="1" spans="1:4">
      <c r="A1270" s="517" t="s">
        <v>1179</v>
      </c>
      <c r="B1270" s="497"/>
      <c r="C1270" s="498"/>
      <c r="D1270" s="504" t="s">
        <v>65</v>
      </c>
    </row>
    <row r="1271" s="483" customFormat="1" ht="30" customHeight="1" spans="1:4">
      <c r="A1271" s="517" t="s">
        <v>1180</v>
      </c>
      <c r="B1271" s="497"/>
      <c r="C1271" s="498"/>
      <c r="D1271" s="499" t="s">
        <v>65</v>
      </c>
    </row>
    <row r="1272" s="483" customFormat="1" ht="30" customHeight="1" spans="1:4">
      <c r="A1272" s="517" t="s">
        <v>1181</v>
      </c>
      <c r="B1272" s="497"/>
      <c r="C1272" s="498"/>
      <c r="D1272" s="499" t="s">
        <v>65</v>
      </c>
    </row>
    <row r="1273" s="483" customFormat="1" ht="30" customHeight="1" spans="1:4">
      <c r="A1273" s="517" t="s">
        <v>1182</v>
      </c>
      <c r="B1273" s="497"/>
      <c r="C1273" s="498"/>
      <c r="D1273" s="508" t="s">
        <v>65</v>
      </c>
    </row>
    <row r="1274" s="483" customFormat="1" ht="30" customHeight="1" spans="1:4">
      <c r="A1274" s="520" t="s">
        <v>171</v>
      </c>
      <c r="B1274" s="506">
        <f>SUM(B1275,B1286,B1293,B1301,B1314,B1318,B1322)</f>
        <v>1256</v>
      </c>
      <c r="C1274" s="506">
        <v>1251</v>
      </c>
      <c r="D1274" s="507">
        <v>-0.004</v>
      </c>
    </row>
    <row r="1275" s="483" customFormat="1" ht="30" customHeight="1" spans="1:4">
      <c r="A1275" s="520" t="s">
        <v>1183</v>
      </c>
      <c r="B1275" s="506">
        <f>SUM(B1276:B1285)</f>
        <v>343</v>
      </c>
      <c r="C1275" s="506">
        <v>359</v>
      </c>
      <c r="D1275" s="507">
        <v>0.0466</v>
      </c>
    </row>
    <row r="1276" s="483" customFormat="1" ht="30" customHeight="1" spans="1:4">
      <c r="A1276" s="517" t="s">
        <v>832</v>
      </c>
      <c r="B1276" s="497">
        <v>330</v>
      </c>
      <c r="C1276" s="498">
        <v>319</v>
      </c>
      <c r="D1276" s="499">
        <v>-0.0333</v>
      </c>
    </row>
    <row r="1277" s="483" customFormat="1" ht="30" customHeight="1" spans="1:4">
      <c r="A1277" s="517" t="s">
        <v>833</v>
      </c>
      <c r="B1277" s="497"/>
      <c r="C1277" s="505"/>
      <c r="D1277" s="499" t="s">
        <v>65</v>
      </c>
    </row>
    <row r="1278" s="483" customFormat="1" ht="30" customHeight="1" spans="1:4">
      <c r="A1278" s="517" t="s">
        <v>834</v>
      </c>
      <c r="B1278" s="497"/>
      <c r="C1278" s="505"/>
      <c r="D1278" s="499" t="s">
        <v>65</v>
      </c>
    </row>
    <row r="1279" s="483" customFormat="1" ht="30" customHeight="1" spans="1:4">
      <c r="A1279" s="517" t="s">
        <v>1184</v>
      </c>
      <c r="B1279" s="497"/>
      <c r="C1279" s="505"/>
      <c r="D1279" s="499" t="s">
        <v>65</v>
      </c>
    </row>
    <row r="1280" s="483" customFormat="1" ht="30" customHeight="1" spans="1:4">
      <c r="A1280" s="517" t="s">
        <v>1185</v>
      </c>
      <c r="B1280" s="497"/>
      <c r="C1280" s="505"/>
      <c r="D1280" s="499" t="s">
        <v>65</v>
      </c>
    </row>
    <row r="1281" s="483" customFormat="1" ht="30" customHeight="1" spans="1:4">
      <c r="A1281" s="517" t="s">
        <v>1186</v>
      </c>
      <c r="B1281" s="497">
        <v>13</v>
      </c>
      <c r="C1281" s="505">
        <v>13</v>
      </c>
      <c r="D1281" s="504">
        <v>0</v>
      </c>
    </row>
    <row r="1282" s="483" customFormat="1" ht="30" customHeight="1" spans="1:4">
      <c r="A1282" s="517" t="s">
        <v>1187</v>
      </c>
      <c r="B1282" s="497"/>
      <c r="C1282" s="505"/>
      <c r="D1282" s="508" t="s">
        <v>65</v>
      </c>
    </row>
    <row r="1283" s="483" customFormat="1" ht="30" customHeight="1" spans="1:4">
      <c r="A1283" s="517" t="s">
        <v>1188</v>
      </c>
      <c r="B1283" s="497"/>
      <c r="C1283" s="505">
        <v>27</v>
      </c>
      <c r="D1283" s="499" t="s">
        <v>65</v>
      </c>
    </row>
    <row r="1284" s="483" customFormat="1" ht="30" customHeight="1" spans="1:4">
      <c r="A1284" s="517" t="s">
        <v>855</v>
      </c>
      <c r="B1284" s="497"/>
      <c r="C1284" s="505"/>
      <c r="D1284" s="499" t="s">
        <v>65</v>
      </c>
    </row>
    <row r="1285" s="483" customFormat="1" ht="30" customHeight="1" spans="1:4">
      <c r="A1285" s="517" t="s">
        <v>1189</v>
      </c>
      <c r="B1285" s="497"/>
      <c r="C1285" s="505"/>
      <c r="D1285" s="504" t="s">
        <v>65</v>
      </c>
    </row>
    <row r="1286" s="483" customFormat="1" ht="30" customHeight="1" spans="1:4">
      <c r="A1286" s="520" t="s">
        <v>1190</v>
      </c>
      <c r="B1286" s="506">
        <f>SUM(B1287:B1292)</f>
        <v>873</v>
      </c>
      <c r="C1286" s="506">
        <v>632</v>
      </c>
      <c r="D1286" s="507">
        <v>-0.2761</v>
      </c>
    </row>
    <row r="1287" s="483" customFormat="1" ht="30" customHeight="1" spans="1:4">
      <c r="A1287" s="517" t="s">
        <v>832</v>
      </c>
      <c r="B1287" s="497">
        <v>873</v>
      </c>
      <c r="C1287" s="505">
        <v>632</v>
      </c>
      <c r="D1287" s="499">
        <v>-0.2761</v>
      </c>
    </row>
    <row r="1288" s="483" customFormat="1" ht="30" customHeight="1" spans="1:4">
      <c r="A1288" s="517" t="s">
        <v>833</v>
      </c>
      <c r="B1288" s="497"/>
      <c r="C1288" s="505"/>
      <c r="D1288" s="499" t="s">
        <v>65</v>
      </c>
    </row>
    <row r="1289" s="483" customFormat="1" ht="30" customHeight="1" spans="1:4">
      <c r="A1289" s="517" t="s">
        <v>834</v>
      </c>
      <c r="B1289" s="497"/>
      <c r="C1289" s="505"/>
      <c r="D1289" s="508" t="s">
        <v>65</v>
      </c>
    </row>
    <row r="1290" s="483" customFormat="1" ht="30" customHeight="1" spans="1:4">
      <c r="A1290" s="517" t="s">
        <v>1191</v>
      </c>
      <c r="B1290" s="497"/>
      <c r="C1290" s="510"/>
      <c r="D1290" s="508" t="s">
        <v>65</v>
      </c>
    </row>
    <row r="1291" s="483" customFormat="1" ht="30" customHeight="1" spans="1:4">
      <c r="A1291" s="517" t="s">
        <v>855</v>
      </c>
      <c r="B1291" s="497"/>
      <c r="C1291" s="498"/>
      <c r="D1291" s="499" t="s">
        <v>65</v>
      </c>
    </row>
    <row r="1292" s="483" customFormat="1" ht="30" customHeight="1" spans="1:4">
      <c r="A1292" s="517" t="s">
        <v>1192</v>
      </c>
      <c r="B1292" s="497"/>
      <c r="C1292" s="498"/>
      <c r="D1292" s="499" t="s">
        <v>65</v>
      </c>
    </row>
    <row r="1293" s="483" customFormat="1" ht="30" customHeight="1" spans="1:4">
      <c r="A1293" s="520" t="s">
        <v>1193</v>
      </c>
      <c r="B1293" s="506">
        <f>SUM(B1294:B1300)</f>
        <v>0</v>
      </c>
      <c r="C1293" s="506">
        <v>0</v>
      </c>
      <c r="D1293" s="507" t="s">
        <v>65</v>
      </c>
    </row>
    <row r="1294" s="483" customFormat="1" ht="30" customHeight="1" spans="1:4">
      <c r="A1294" s="517" t="s">
        <v>832</v>
      </c>
      <c r="B1294" s="497"/>
      <c r="C1294" s="498"/>
      <c r="D1294" s="499" t="s">
        <v>65</v>
      </c>
    </row>
    <row r="1295" s="483" customFormat="1" ht="30" customHeight="1" spans="1:4">
      <c r="A1295" s="517" t="s">
        <v>833</v>
      </c>
      <c r="B1295" s="497"/>
      <c r="C1295" s="498"/>
      <c r="D1295" s="499" t="s">
        <v>65</v>
      </c>
    </row>
    <row r="1296" s="483" customFormat="1" ht="30" customHeight="1" spans="1:4">
      <c r="A1296" s="517" t="s">
        <v>834</v>
      </c>
      <c r="B1296" s="497"/>
      <c r="C1296" s="498"/>
      <c r="D1296" s="499" t="s">
        <v>65</v>
      </c>
    </row>
    <row r="1297" s="483" customFormat="1" ht="30" customHeight="1" spans="1:4">
      <c r="A1297" s="517" t="s">
        <v>1194</v>
      </c>
      <c r="B1297" s="497"/>
      <c r="C1297" s="498"/>
      <c r="D1297" s="499" t="s">
        <v>65</v>
      </c>
    </row>
    <row r="1298" s="483" customFormat="1" ht="30" customHeight="1" spans="1:4">
      <c r="A1298" s="517" t="s">
        <v>1195</v>
      </c>
      <c r="B1298" s="497"/>
      <c r="C1298" s="498"/>
      <c r="D1298" s="499" t="s">
        <v>65</v>
      </c>
    </row>
    <row r="1299" s="483" customFormat="1" ht="30" customHeight="1" spans="1:4">
      <c r="A1299" s="517" t="s">
        <v>855</v>
      </c>
      <c r="B1299" s="497"/>
      <c r="C1299" s="498"/>
      <c r="D1299" s="504" t="s">
        <v>65</v>
      </c>
    </row>
    <row r="1300" s="483" customFormat="1" ht="30" customHeight="1" spans="1:4">
      <c r="A1300" s="517" t="s">
        <v>1196</v>
      </c>
      <c r="B1300" s="497"/>
      <c r="C1300" s="498"/>
      <c r="D1300" s="499" t="s">
        <v>65</v>
      </c>
    </row>
    <row r="1301" s="483" customFormat="1" ht="30" customHeight="1" spans="1:4">
      <c r="A1301" s="515" t="s">
        <v>1197</v>
      </c>
      <c r="B1301" s="506">
        <f>SUM(B1302:B1313)</f>
        <v>19</v>
      </c>
      <c r="C1301" s="506">
        <v>19</v>
      </c>
      <c r="D1301" s="507">
        <v>0</v>
      </c>
    </row>
    <row r="1302" s="483" customFormat="1" ht="30" customHeight="1" spans="1:4">
      <c r="A1302" s="514" t="s">
        <v>832</v>
      </c>
      <c r="B1302" s="497">
        <v>19</v>
      </c>
      <c r="C1302" s="498">
        <v>19</v>
      </c>
      <c r="D1302" s="499">
        <v>0</v>
      </c>
    </row>
    <row r="1303" s="483" customFormat="1" ht="30" customHeight="1" spans="1:4">
      <c r="A1303" s="514" t="s">
        <v>833</v>
      </c>
      <c r="B1303" s="497"/>
      <c r="C1303" s="505"/>
      <c r="D1303" s="508" t="s">
        <v>65</v>
      </c>
    </row>
    <row r="1304" s="483" customFormat="1" ht="30" customHeight="1" spans="1:4">
      <c r="A1304" s="514" t="s">
        <v>834</v>
      </c>
      <c r="B1304" s="497"/>
      <c r="C1304" s="498"/>
      <c r="D1304" s="499" t="s">
        <v>65</v>
      </c>
    </row>
    <row r="1305" s="483" customFormat="1" ht="30" customHeight="1" spans="1:4">
      <c r="A1305" s="514" t="s">
        <v>1198</v>
      </c>
      <c r="B1305" s="497"/>
      <c r="C1305" s="498"/>
      <c r="D1305" s="504" t="s">
        <v>65</v>
      </c>
    </row>
    <row r="1306" s="483" customFormat="1" ht="30" customHeight="1" spans="1:4">
      <c r="A1306" s="514" t="s">
        <v>1199</v>
      </c>
      <c r="B1306" s="497"/>
      <c r="C1306" s="498"/>
      <c r="D1306" s="499" t="s">
        <v>65</v>
      </c>
    </row>
    <row r="1307" s="483" customFormat="1" ht="30" customHeight="1" spans="1:4">
      <c r="A1307" s="514" t="s">
        <v>1200</v>
      </c>
      <c r="B1307" s="497"/>
      <c r="C1307" s="510"/>
      <c r="D1307" s="508" t="s">
        <v>65</v>
      </c>
    </row>
    <row r="1308" s="483" customFormat="1" ht="30" customHeight="1" spans="1:4">
      <c r="A1308" s="514" t="s">
        <v>1201</v>
      </c>
      <c r="B1308" s="497"/>
      <c r="C1308" s="498"/>
      <c r="D1308" s="499" t="s">
        <v>65</v>
      </c>
    </row>
    <row r="1309" s="483" customFormat="1" ht="30" customHeight="1" spans="1:4">
      <c r="A1309" s="514" t="s">
        <v>1202</v>
      </c>
      <c r="B1309" s="497"/>
      <c r="C1309" s="498"/>
      <c r="D1309" s="499" t="s">
        <v>65</v>
      </c>
    </row>
    <row r="1310" s="483" customFormat="1" ht="30" customHeight="1" spans="1:4">
      <c r="A1310" s="514" t="s">
        <v>1203</v>
      </c>
      <c r="B1310" s="497"/>
      <c r="C1310" s="498"/>
      <c r="D1310" s="508" t="s">
        <v>65</v>
      </c>
    </row>
    <row r="1311" s="483" customFormat="1" ht="30" customHeight="1" spans="1:4">
      <c r="A1311" s="514" t="s">
        <v>1204</v>
      </c>
      <c r="B1311" s="497"/>
      <c r="C1311" s="510"/>
      <c r="D1311" s="508" t="s">
        <v>65</v>
      </c>
    </row>
    <row r="1312" s="483" customFormat="1" ht="30" customHeight="1" spans="1:4">
      <c r="A1312" s="514" t="s">
        <v>1205</v>
      </c>
      <c r="B1312" s="497"/>
      <c r="C1312" s="498"/>
      <c r="D1312" s="499" t="s">
        <v>65</v>
      </c>
    </row>
    <row r="1313" s="483" customFormat="1" ht="30" customHeight="1" spans="1:4">
      <c r="A1313" s="514" t="s">
        <v>1206</v>
      </c>
      <c r="B1313" s="497"/>
      <c r="C1313" s="510"/>
      <c r="D1313" s="508" t="s">
        <v>65</v>
      </c>
    </row>
    <row r="1314" s="483" customFormat="1" ht="30" customHeight="1" spans="1:4">
      <c r="A1314" s="520" t="s">
        <v>1207</v>
      </c>
      <c r="B1314" s="506">
        <f>SUM(B1315:B1317)</f>
        <v>0</v>
      </c>
      <c r="C1314" s="506">
        <v>0</v>
      </c>
      <c r="D1314" s="507" t="s">
        <v>65</v>
      </c>
    </row>
    <row r="1315" s="483" customFormat="1" ht="30" customHeight="1" spans="1:4">
      <c r="A1315" s="517" t="s">
        <v>1208</v>
      </c>
      <c r="B1315" s="497"/>
      <c r="C1315" s="505"/>
      <c r="D1315" s="499" t="s">
        <v>65</v>
      </c>
    </row>
    <row r="1316" s="483" customFormat="1" ht="30" customHeight="1" spans="1:4">
      <c r="A1316" s="517" t="s">
        <v>1209</v>
      </c>
      <c r="B1316" s="497"/>
      <c r="C1316" s="505"/>
      <c r="D1316" s="499" t="s">
        <v>65</v>
      </c>
    </row>
    <row r="1317" s="483" customFormat="1" ht="30" customHeight="1" spans="1:4">
      <c r="A1317" s="517" t="s">
        <v>1210</v>
      </c>
      <c r="B1317" s="497"/>
      <c r="C1317" s="505"/>
      <c r="D1317" s="508" t="s">
        <v>65</v>
      </c>
    </row>
    <row r="1318" s="483" customFormat="1" ht="30" customHeight="1" spans="1:4">
      <c r="A1318" s="520" t="s">
        <v>1211</v>
      </c>
      <c r="B1318" s="506">
        <f>SUM(B1319:B1321)</f>
        <v>21</v>
      </c>
      <c r="C1318" s="506">
        <v>241</v>
      </c>
      <c r="D1318" s="507">
        <v>10.4762</v>
      </c>
    </row>
    <row r="1319" s="483" customFormat="1" ht="30" customHeight="1" spans="1:4">
      <c r="A1319" s="517" t="s">
        <v>1212</v>
      </c>
      <c r="B1319" s="497">
        <v>21</v>
      </c>
      <c r="C1319" s="505">
        <v>241</v>
      </c>
      <c r="D1319" s="499">
        <v>10.4762</v>
      </c>
    </row>
    <row r="1320" s="483" customFormat="1" ht="30" customHeight="1" spans="1:4">
      <c r="A1320" s="517" t="s">
        <v>1213</v>
      </c>
      <c r="B1320" s="497"/>
      <c r="C1320" s="521"/>
      <c r="D1320" s="499" t="s">
        <v>65</v>
      </c>
    </row>
    <row r="1321" s="483" customFormat="1" ht="30" customHeight="1" spans="1:4">
      <c r="A1321" s="517" t="s">
        <v>1214</v>
      </c>
      <c r="B1321" s="497"/>
      <c r="C1321" s="521"/>
      <c r="D1321" s="508" t="s">
        <v>65</v>
      </c>
    </row>
    <row r="1322" s="483" customFormat="1" ht="30" customHeight="1" spans="1:4">
      <c r="A1322" s="520" t="s">
        <v>1215</v>
      </c>
      <c r="B1322" s="506">
        <f>SUM(B1323)</f>
        <v>0</v>
      </c>
      <c r="C1322" s="506">
        <v>0</v>
      </c>
      <c r="D1322" s="507" t="s">
        <v>65</v>
      </c>
    </row>
    <row r="1323" s="483" customFormat="1" ht="30" customHeight="1" spans="1:4">
      <c r="A1323" s="517" t="s">
        <v>1216</v>
      </c>
      <c r="B1323" s="497"/>
      <c r="C1323" s="505"/>
      <c r="D1323" s="508" t="s">
        <v>65</v>
      </c>
    </row>
    <row r="1324" ht="30" customHeight="1" spans="1:4">
      <c r="A1324" s="520" t="s">
        <v>1217</v>
      </c>
      <c r="B1324" s="506">
        <v>3000</v>
      </c>
      <c r="C1324" s="510">
        <v>2765</v>
      </c>
      <c r="D1324" s="522">
        <v>-0.0783</v>
      </c>
    </row>
    <row r="1325" ht="30" customHeight="1" spans="1:4">
      <c r="A1325" s="520" t="s">
        <v>1218</v>
      </c>
      <c r="B1325" s="494">
        <f>SUM(B1326,B1328)</f>
        <v>14405</v>
      </c>
      <c r="C1325" s="494">
        <v>5610</v>
      </c>
      <c r="D1325" s="495">
        <v>-0.6106</v>
      </c>
    </row>
    <row r="1326" ht="30" customHeight="1" spans="1:4">
      <c r="A1326" s="520" t="s">
        <v>1219</v>
      </c>
      <c r="B1326" s="506">
        <f>SUM(B1327)</f>
        <v>0</v>
      </c>
      <c r="C1326" s="506">
        <v>0</v>
      </c>
      <c r="D1326" s="507" t="s">
        <v>65</v>
      </c>
    </row>
    <row r="1327" ht="30" customHeight="1" spans="1:4">
      <c r="A1327" s="517" t="s">
        <v>1220</v>
      </c>
      <c r="B1327" s="497"/>
      <c r="C1327" s="494"/>
      <c r="D1327" s="495" t="s">
        <v>65</v>
      </c>
    </row>
    <row r="1328" ht="30" customHeight="1" spans="1:4">
      <c r="A1328" s="520" t="s">
        <v>1083</v>
      </c>
      <c r="B1328" s="510">
        <f>SUM(B1329)</f>
        <v>14405</v>
      </c>
      <c r="C1328" s="510">
        <v>5610</v>
      </c>
      <c r="D1328" s="508">
        <v>-0.6106</v>
      </c>
    </row>
    <row r="1329" ht="30" customHeight="1" spans="1:4">
      <c r="A1329" s="517" t="s">
        <v>1221</v>
      </c>
      <c r="B1329" s="497">
        <v>14405</v>
      </c>
      <c r="C1329" s="505">
        <v>5610</v>
      </c>
      <c r="D1329" s="499">
        <v>-0.6106</v>
      </c>
    </row>
    <row r="1330" ht="30" customHeight="1" spans="1:4">
      <c r="A1330" s="523" t="s">
        <v>1222</v>
      </c>
      <c r="B1330" s="510">
        <f>SUM(B1331:B1333)</f>
        <v>0</v>
      </c>
      <c r="C1330" s="510">
        <v>0</v>
      </c>
      <c r="D1330" s="508" t="s">
        <v>65</v>
      </c>
    </row>
    <row r="1331" ht="30" customHeight="1" spans="1:4">
      <c r="A1331" s="520" t="s">
        <v>1223</v>
      </c>
      <c r="B1331" s="524"/>
      <c r="C1331" s="525"/>
      <c r="D1331" s="508" t="s">
        <v>65</v>
      </c>
    </row>
    <row r="1332" ht="30" customHeight="1" spans="1:4">
      <c r="A1332" s="520" t="s">
        <v>1224</v>
      </c>
      <c r="B1332" s="524"/>
      <c r="C1332" s="510"/>
      <c r="D1332" s="508" t="s">
        <v>65</v>
      </c>
    </row>
    <row r="1333" ht="30" customHeight="1" spans="1:4">
      <c r="A1333" s="520" t="s">
        <v>1225</v>
      </c>
      <c r="B1333" s="510">
        <f>SUM(B1334:B1337)</f>
        <v>0</v>
      </c>
      <c r="C1333" s="510">
        <v>0</v>
      </c>
      <c r="D1333" s="508" t="s">
        <v>65</v>
      </c>
    </row>
    <row r="1334" ht="30" customHeight="1" spans="1:4">
      <c r="A1334" s="517" t="s">
        <v>1226</v>
      </c>
      <c r="B1334" s="497"/>
      <c r="C1334" s="498"/>
      <c r="D1334" s="499" t="s">
        <v>65</v>
      </c>
    </row>
    <row r="1335" ht="30" customHeight="1" spans="1:4">
      <c r="A1335" s="517" t="s">
        <v>1227</v>
      </c>
      <c r="B1335" s="497"/>
      <c r="C1335" s="494"/>
      <c r="D1335" s="522" t="s">
        <v>65</v>
      </c>
    </row>
    <row r="1336" ht="30" customHeight="1" spans="1:4">
      <c r="A1336" s="517" t="s">
        <v>1228</v>
      </c>
      <c r="B1336" s="497"/>
      <c r="C1336" s="505"/>
      <c r="D1336" s="499" t="s">
        <v>65</v>
      </c>
    </row>
    <row r="1337" ht="30" customHeight="1" spans="1:4">
      <c r="A1337" s="517" t="s">
        <v>1229</v>
      </c>
      <c r="B1337" s="497"/>
      <c r="C1337" s="505"/>
      <c r="D1337" s="499" t="s">
        <v>65</v>
      </c>
    </row>
    <row r="1338" ht="30" customHeight="1" spans="1:4">
      <c r="A1338" s="520" t="s">
        <v>1230</v>
      </c>
      <c r="B1338" s="494">
        <f>B1339+B1340+B1341</f>
        <v>2824</v>
      </c>
      <c r="C1338" s="494">
        <v>5905</v>
      </c>
      <c r="D1338" s="495">
        <v>1.091</v>
      </c>
    </row>
    <row r="1339" ht="30" customHeight="1" spans="1:4">
      <c r="A1339" s="520" t="s">
        <v>1231</v>
      </c>
      <c r="B1339" s="506"/>
      <c r="C1339" s="526"/>
      <c r="D1339" s="508" t="s">
        <v>65</v>
      </c>
    </row>
    <row r="1340" ht="30" customHeight="1" spans="1:4">
      <c r="A1340" s="520" t="s">
        <v>1232</v>
      </c>
      <c r="B1340" s="506"/>
      <c r="C1340" s="526"/>
      <c r="D1340" s="508" t="s">
        <v>65</v>
      </c>
    </row>
    <row r="1341" ht="30" customHeight="1" spans="1:4">
      <c r="A1341" s="520" t="s">
        <v>1233</v>
      </c>
      <c r="B1341" s="494">
        <f>SUM(B1342:B1345)</f>
        <v>2824</v>
      </c>
      <c r="C1341" s="494">
        <v>5905</v>
      </c>
      <c r="D1341" s="495">
        <v>1.091</v>
      </c>
    </row>
    <row r="1342" ht="30" customHeight="1" spans="1:4">
      <c r="A1342" s="517" t="s">
        <v>1234</v>
      </c>
      <c r="B1342" s="497">
        <v>2824</v>
      </c>
      <c r="C1342" s="527">
        <v>5905</v>
      </c>
      <c r="D1342" s="499">
        <v>1.091</v>
      </c>
    </row>
    <row r="1343" ht="30" customHeight="1" spans="1:4">
      <c r="A1343" s="517" t="s">
        <v>1235</v>
      </c>
      <c r="B1343" s="497"/>
      <c r="C1343" s="527"/>
      <c r="D1343" s="499" t="s">
        <v>65</v>
      </c>
    </row>
    <row r="1344" ht="30" customHeight="1" spans="1:4">
      <c r="A1344" s="517" t="s">
        <v>1236</v>
      </c>
      <c r="B1344" s="497"/>
      <c r="C1344" s="527"/>
      <c r="D1344" s="499" t="s">
        <v>65</v>
      </c>
    </row>
    <row r="1345" ht="30" customHeight="1" spans="1:4">
      <c r="A1345" s="517" t="s">
        <v>1237</v>
      </c>
      <c r="B1345" s="497"/>
      <c r="C1345" s="527"/>
      <c r="D1345" s="499" t="s">
        <v>65</v>
      </c>
    </row>
    <row r="1346" ht="30" customHeight="1" spans="1:4">
      <c r="A1346" s="520" t="s">
        <v>1238</v>
      </c>
      <c r="B1346" s="528">
        <f>SUM(B1347:B1349)</f>
        <v>18</v>
      </c>
      <c r="C1346" s="528">
        <v>5</v>
      </c>
      <c r="D1346" s="522">
        <v>-0.7222</v>
      </c>
    </row>
    <row r="1347" ht="30" customHeight="1" spans="1:4">
      <c r="A1347" s="520" t="s">
        <v>1239</v>
      </c>
      <c r="B1347" s="506"/>
      <c r="C1347" s="526"/>
      <c r="D1347" s="508" t="s">
        <v>65</v>
      </c>
    </row>
    <row r="1348" ht="30" customHeight="1" spans="1:4">
      <c r="A1348" s="529" t="s">
        <v>1240</v>
      </c>
      <c r="B1348" s="530"/>
      <c r="C1348" s="526"/>
      <c r="D1348" s="508" t="s">
        <v>65</v>
      </c>
    </row>
    <row r="1349" ht="30" customHeight="1" spans="1:4">
      <c r="A1349" s="520" t="s">
        <v>1241</v>
      </c>
      <c r="B1349" s="510">
        <f>SUM(B1350)</f>
        <v>18</v>
      </c>
      <c r="C1349" s="510">
        <v>5</v>
      </c>
      <c r="D1349" s="508">
        <v>-0.7222</v>
      </c>
    </row>
    <row r="1350" ht="30" customHeight="1" spans="1:4">
      <c r="A1350" s="517" t="s">
        <v>1242</v>
      </c>
      <c r="B1350" s="531">
        <v>18</v>
      </c>
      <c r="C1350" s="527">
        <v>5</v>
      </c>
      <c r="D1350" s="499">
        <v>-0.7222</v>
      </c>
    </row>
    <row r="1351" ht="30" customHeight="1" spans="1:4">
      <c r="A1351" s="532" t="s">
        <v>191</v>
      </c>
      <c r="B1351" s="494">
        <f>SUM(B4,B246,B286,B305,B395,B447,B503,B560,B689,B773,B850,B873,B981,B1039,B1103,B1123,B1153,B1163,B1208,B1229,B1274,B1324,B1325,B1330,B1338,B1346)</f>
        <v>291113</v>
      </c>
      <c r="C1351" s="494">
        <v>279252</v>
      </c>
      <c r="D1351" s="495">
        <v>-0.0407</v>
      </c>
    </row>
    <row r="1352" ht="30" customHeight="1" spans="1:4">
      <c r="A1352" s="533" t="s">
        <v>1243</v>
      </c>
      <c r="B1352" s="533"/>
      <c r="C1352" s="533"/>
      <c r="D1352" s="499"/>
    </row>
  </sheetData>
  <mergeCells count="2">
    <mergeCell ref="A1:D1"/>
    <mergeCell ref="A1352:D1352"/>
  </mergeCells>
  <conditionalFormatting sqref="A67:A69 A52:A53 A58:A63 A40:A41">
    <cfRule type="expression" dxfId="1" priority="1" stopIfTrue="1">
      <formula>"len($A:$A)=3"</formula>
    </cfRule>
  </conditionalFormatting>
  <pageMargins left="0.75" right="0.75" top="1" bottom="1" header="0.511805555555556" footer="0.511805555555556"/>
  <pageSetup paperSize="9" scale="8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B85"/>
  <sheetViews>
    <sheetView showZeros="0" view="pageBreakPreview" zoomScaleNormal="100" workbookViewId="0">
      <selection activeCell="A1" sqref="A1:B1"/>
    </sheetView>
  </sheetViews>
  <sheetFormatPr defaultColWidth="9" defaultRowHeight="13.5" outlineLevelCol="1"/>
  <cols>
    <col min="1" max="1" width="79" customWidth="1"/>
    <col min="2" max="2" width="29" style="478" customWidth="1"/>
  </cols>
  <sheetData>
    <row r="1" ht="66" customHeight="1" spans="1:2">
      <c r="A1" s="479" t="s">
        <v>1244</v>
      </c>
      <c r="B1" s="480"/>
    </row>
    <row r="2" ht="20.1" customHeight="1" spans="1:2">
      <c r="A2" s="466"/>
      <c r="B2" s="467" t="s">
        <v>44</v>
      </c>
    </row>
    <row r="3" ht="45" customHeight="1" spans="1:2">
      <c r="A3" s="468" t="s">
        <v>1245</v>
      </c>
      <c r="B3" s="107" t="s">
        <v>47</v>
      </c>
    </row>
    <row r="4" ht="30" customHeight="1" spans="1:2">
      <c r="A4" s="469" t="s">
        <v>1246</v>
      </c>
      <c r="B4" s="470">
        <v>31466</v>
      </c>
    </row>
    <row r="5" ht="30" customHeight="1" spans="1:2">
      <c r="A5" s="471" t="s">
        <v>1247</v>
      </c>
      <c r="B5" s="472">
        <v>19871</v>
      </c>
    </row>
    <row r="6" ht="30" customHeight="1" spans="1:2">
      <c r="A6" s="471" t="s">
        <v>1248</v>
      </c>
      <c r="B6" s="472">
        <v>7696</v>
      </c>
    </row>
    <row r="7" ht="30" customHeight="1" spans="1:2">
      <c r="A7" s="471" t="s">
        <v>1249</v>
      </c>
      <c r="B7" s="472">
        <v>1484</v>
      </c>
    </row>
    <row r="8" ht="30" customHeight="1" spans="1:2">
      <c r="A8" s="473" t="s">
        <v>1250</v>
      </c>
      <c r="B8" s="472">
        <v>2415</v>
      </c>
    </row>
    <row r="9" ht="30" customHeight="1" spans="1:2">
      <c r="A9" s="469" t="s">
        <v>1251</v>
      </c>
      <c r="B9" s="470">
        <v>21880</v>
      </c>
    </row>
    <row r="10" ht="30" customHeight="1" spans="1:2">
      <c r="A10" s="473" t="s">
        <v>1252</v>
      </c>
      <c r="B10" s="472">
        <v>13191</v>
      </c>
    </row>
    <row r="11" ht="30" customHeight="1" spans="1:2">
      <c r="A11" s="473" t="s">
        <v>1253</v>
      </c>
      <c r="B11" s="472">
        <v>82</v>
      </c>
    </row>
    <row r="12" ht="30" customHeight="1" spans="1:2">
      <c r="A12" s="473" t="s">
        <v>1254</v>
      </c>
      <c r="B12" s="472">
        <v>486</v>
      </c>
    </row>
    <row r="13" ht="30" customHeight="1" spans="1:2">
      <c r="A13" s="473" t="s">
        <v>1255</v>
      </c>
      <c r="B13" s="472">
        <v>602</v>
      </c>
    </row>
    <row r="14" ht="30" customHeight="1" spans="1:2">
      <c r="A14" s="473" t="s">
        <v>1256</v>
      </c>
      <c r="B14" s="472">
        <v>4400</v>
      </c>
    </row>
    <row r="15" ht="30" customHeight="1" spans="1:2">
      <c r="A15" s="473" t="s">
        <v>1257</v>
      </c>
      <c r="B15" s="472">
        <v>253</v>
      </c>
    </row>
    <row r="16" ht="30" customHeight="1" spans="1:2">
      <c r="A16" s="473" t="s">
        <v>1258</v>
      </c>
      <c r="B16" s="472"/>
    </row>
    <row r="17" ht="30" customHeight="1" spans="1:2">
      <c r="A17" s="473" t="s">
        <v>1259</v>
      </c>
      <c r="B17" s="472">
        <v>466</v>
      </c>
    </row>
    <row r="18" ht="30" customHeight="1" spans="1:2">
      <c r="A18" s="473" t="s">
        <v>1260</v>
      </c>
      <c r="B18" s="472">
        <v>1609</v>
      </c>
    </row>
    <row r="19" ht="30" customHeight="1" spans="1:2">
      <c r="A19" s="473" t="s">
        <v>1261</v>
      </c>
      <c r="B19" s="472">
        <v>791</v>
      </c>
    </row>
    <row r="20" ht="30" customHeight="1" spans="1:2">
      <c r="A20" s="469" t="s">
        <v>1262</v>
      </c>
      <c r="B20" s="470">
        <v>48959</v>
      </c>
    </row>
    <row r="21" ht="30" customHeight="1" spans="1:2">
      <c r="A21" s="473" t="s">
        <v>1263</v>
      </c>
      <c r="B21" s="475">
        <v>7316</v>
      </c>
    </row>
    <row r="22" ht="30" customHeight="1" spans="1:2">
      <c r="A22" s="473" t="s">
        <v>1264</v>
      </c>
      <c r="B22" s="475">
        <v>29843</v>
      </c>
    </row>
    <row r="23" ht="30" customHeight="1" spans="1:2">
      <c r="A23" s="473" t="s">
        <v>1265</v>
      </c>
      <c r="B23" s="475"/>
    </row>
    <row r="24" ht="30" customHeight="1" spans="1:2">
      <c r="A24" s="473" t="s">
        <v>1266</v>
      </c>
      <c r="B24" s="475">
        <v>118</v>
      </c>
    </row>
    <row r="25" ht="30" customHeight="1" spans="1:2">
      <c r="A25" s="473" t="s">
        <v>1267</v>
      </c>
      <c r="B25" s="475">
        <v>11337</v>
      </c>
    </row>
    <row r="26" ht="30" customHeight="1" spans="1:2">
      <c r="A26" s="473" t="s">
        <v>1268</v>
      </c>
      <c r="B26" s="475">
        <v>45</v>
      </c>
    </row>
    <row r="27" ht="30" customHeight="1" spans="1:2">
      <c r="A27" s="473" t="s">
        <v>1269</v>
      </c>
      <c r="B27" s="475">
        <v>300</v>
      </c>
    </row>
    <row r="28" ht="30" customHeight="1" spans="1:2">
      <c r="A28" s="469" t="s">
        <v>1270</v>
      </c>
      <c r="B28" s="470">
        <v>24870</v>
      </c>
    </row>
    <row r="29" ht="30" customHeight="1" spans="1:2">
      <c r="A29" s="473" t="s">
        <v>1271</v>
      </c>
      <c r="B29" s="475">
        <v>101</v>
      </c>
    </row>
    <row r="30" ht="30" customHeight="1" spans="1:2">
      <c r="A30" s="473" t="s">
        <v>1272</v>
      </c>
      <c r="B30" s="475">
        <v>24558</v>
      </c>
    </row>
    <row r="31" ht="30" customHeight="1" spans="1:2">
      <c r="A31" s="473" t="s">
        <v>1273</v>
      </c>
      <c r="B31" s="475"/>
    </row>
    <row r="32" ht="30" customHeight="1" spans="1:2">
      <c r="A32" s="473" t="s">
        <v>1274</v>
      </c>
      <c r="B32" s="475">
        <v>211</v>
      </c>
    </row>
    <row r="33" ht="30" customHeight="1" spans="1:2">
      <c r="A33" s="473" t="s">
        <v>1275</v>
      </c>
      <c r="B33" s="475"/>
    </row>
    <row r="34" ht="30" customHeight="1" spans="1:2">
      <c r="A34" s="473" t="s">
        <v>1276</v>
      </c>
      <c r="B34" s="475"/>
    </row>
    <row r="35" ht="30" customHeight="1" spans="1:2">
      <c r="A35" s="469" t="s">
        <v>1277</v>
      </c>
      <c r="B35" s="470">
        <v>55316</v>
      </c>
    </row>
    <row r="36" ht="30" customHeight="1" spans="1:2">
      <c r="A36" s="473" t="s">
        <v>1278</v>
      </c>
      <c r="B36" s="472">
        <v>48551</v>
      </c>
    </row>
    <row r="37" ht="30" customHeight="1" spans="1:2">
      <c r="A37" s="473" t="s">
        <v>1279</v>
      </c>
      <c r="B37" s="472">
        <v>6765</v>
      </c>
    </row>
    <row r="38" ht="30" customHeight="1" spans="1:2">
      <c r="A38" s="473" t="s">
        <v>1280</v>
      </c>
      <c r="B38" s="472"/>
    </row>
    <row r="39" ht="30" customHeight="1" spans="1:2">
      <c r="A39" s="469" t="s">
        <v>1281</v>
      </c>
      <c r="B39" s="476">
        <v>564</v>
      </c>
    </row>
    <row r="40" ht="30" customHeight="1" spans="1:2">
      <c r="A40" s="473" t="s">
        <v>1282</v>
      </c>
      <c r="B40" s="475">
        <v>564</v>
      </c>
    </row>
    <row r="41" ht="30" customHeight="1" spans="1:2">
      <c r="A41" s="473" t="s">
        <v>1283</v>
      </c>
      <c r="B41" s="475"/>
    </row>
    <row r="42" ht="30" customHeight="1" spans="1:2">
      <c r="A42" s="469" t="s">
        <v>1284</v>
      </c>
      <c r="B42" s="470">
        <v>665</v>
      </c>
    </row>
    <row r="43" ht="30" customHeight="1" spans="1:2">
      <c r="A43" s="473" t="s">
        <v>1285</v>
      </c>
      <c r="B43" s="475">
        <v>194</v>
      </c>
    </row>
    <row r="44" ht="30" customHeight="1" spans="1:2">
      <c r="A44" s="473" t="s">
        <v>1286</v>
      </c>
      <c r="B44" s="475">
        <v>458</v>
      </c>
    </row>
    <row r="45" ht="30" customHeight="1" spans="1:2">
      <c r="A45" s="473" t="s">
        <v>1287</v>
      </c>
      <c r="B45" s="475">
        <v>13</v>
      </c>
    </row>
    <row r="46" ht="30" customHeight="1" spans="1:2">
      <c r="A46" s="469" t="s">
        <v>1288</v>
      </c>
      <c r="B46" s="470">
        <v>6048</v>
      </c>
    </row>
    <row r="47" ht="30" customHeight="1" spans="1:2">
      <c r="A47" s="473" t="s">
        <v>1289</v>
      </c>
      <c r="B47" s="475">
        <v>6048</v>
      </c>
    </row>
    <row r="48" ht="30" customHeight="1" spans="1:2">
      <c r="A48" s="473" t="s">
        <v>1290</v>
      </c>
      <c r="B48" s="475"/>
    </row>
    <row r="49" ht="30" customHeight="1" spans="1:2">
      <c r="A49" s="473" t="s">
        <v>1291</v>
      </c>
      <c r="B49" s="470"/>
    </row>
    <row r="50" ht="30" customHeight="1" spans="1:2">
      <c r="A50" s="473" t="s">
        <v>1292</v>
      </c>
      <c r="B50" s="472"/>
    </row>
    <row r="51" ht="30" customHeight="1" spans="1:2">
      <c r="A51" s="469" t="s">
        <v>1293</v>
      </c>
      <c r="B51" s="470">
        <v>54397</v>
      </c>
    </row>
    <row r="52" ht="30" customHeight="1" spans="1:2">
      <c r="A52" s="473" t="s">
        <v>1294</v>
      </c>
      <c r="B52" s="472">
        <v>29461</v>
      </c>
    </row>
    <row r="53" ht="30" customHeight="1" spans="1:2">
      <c r="A53" s="473" t="s">
        <v>1295</v>
      </c>
      <c r="B53" s="472">
        <v>5367</v>
      </c>
    </row>
    <row r="54" ht="30" customHeight="1" spans="1:2">
      <c r="A54" s="473" t="s">
        <v>1296</v>
      </c>
      <c r="B54" s="472">
        <v>10084</v>
      </c>
    </row>
    <row r="55" ht="30" customHeight="1" spans="1:2">
      <c r="A55" s="473" t="s">
        <v>1297</v>
      </c>
      <c r="B55" s="481">
        <v>7307</v>
      </c>
    </row>
    <row r="56" ht="30" customHeight="1" spans="1:2">
      <c r="A56" s="473" t="s">
        <v>1298</v>
      </c>
      <c r="B56" s="475">
        <v>2178</v>
      </c>
    </row>
    <row r="57" ht="30" customHeight="1" spans="1:2">
      <c r="A57" s="469" t="s">
        <v>1299</v>
      </c>
      <c r="B57" s="475">
        <v>5357</v>
      </c>
    </row>
    <row r="58" ht="30" customHeight="1" spans="1:2">
      <c r="A58" s="473" t="s">
        <v>1300</v>
      </c>
      <c r="B58" s="475">
        <v>5357</v>
      </c>
    </row>
    <row r="59" ht="30" customHeight="1" spans="1:2">
      <c r="A59" s="473" t="s">
        <v>1301</v>
      </c>
      <c r="B59" s="470"/>
    </row>
    <row r="60" ht="30" customHeight="1" spans="1:2">
      <c r="A60" s="473" t="s">
        <v>1302</v>
      </c>
      <c r="B60" s="475"/>
    </row>
    <row r="61" ht="30" customHeight="1" spans="1:2">
      <c r="A61" s="469" t="s">
        <v>1303</v>
      </c>
      <c r="B61" s="482">
        <v>5910</v>
      </c>
    </row>
    <row r="62" ht="30" customHeight="1" spans="1:2">
      <c r="A62" s="473" t="s">
        <v>1304</v>
      </c>
      <c r="B62" s="475">
        <v>5905</v>
      </c>
    </row>
    <row r="63" ht="30" customHeight="1" spans="1:2">
      <c r="A63" s="473" t="s">
        <v>1305</v>
      </c>
      <c r="B63" s="475"/>
    </row>
    <row r="64" ht="30" customHeight="1" spans="1:2">
      <c r="A64" s="473" t="s">
        <v>1306</v>
      </c>
      <c r="B64" s="472">
        <v>5</v>
      </c>
    </row>
    <row r="65" ht="30" customHeight="1" spans="1:2">
      <c r="A65" s="473" t="s">
        <v>1307</v>
      </c>
      <c r="B65" s="475"/>
    </row>
    <row r="66" ht="30" customHeight="1" spans="1:2">
      <c r="A66" s="469" t="s">
        <v>1308</v>
      </c>
      <c r="B66" s="475">
        <v>0</v>
      </c>
    </row>
    <row r="67" ht="30" customHeight="1" spans="1:2">
      <c r="A67" s="473" t="s">
        <v>1309</v>
      </c>
      <c r="B67" s="482"/>
    </row>
    <row r="68" ht="30" customHeight="1" spans="1:2">
      <c r="A68" s="473" t="s">
        <v>1310</v>
      </c>
      <c r="B68" s="475"/>
    </row>
    <row r="69" ht="30" customHeight="1" spans="1:2">
      <c r="A69" s="469" t="s">
        <v>1311</v>
      </c>
      <c r="B69" s="475">
        <v>0</v>
      </c>
    </row>
    <row r="70" ht="30" customHeight="1" spans="1:2">
      <c r="A70" s="473" t="s">
        <v>1312</v>
      </c>
      <c r="B70" s="475"/>
    </row>
    <row r="71" ht="30" customHeight="1" spans="1:2">
      <c r="A71" s="473" t="s">
        <v>1313</v>
      </c>
      <c r="B71" s="475"/>
    </row>
    <row r="72" ht="30" customHeight="1" spans="1:2">
      <c r="A72" s="473" t="s">
        <v>1314</v>
      </c>
      <c r="B72" s="475"/>
    </row>
    <row r="73" ht="30" customHeight="1" spans="1:2">
      <c r="A73" s="473" t="s">
        <v>1315</v>
      </c>
      <c r="B73" s="475"/>
    </row>
    <row r="74" ht="30" customHeight="1" spans="1:2">
      <c r="A74" s="473" t="s">
        <v>1316</v>
      </c>
      <c r="B74" s="482"/>
    </row>
    <row r="75" ht="30" customHeight="1" spans="1:2">
      <c r="A75" s="473" t="s">
        <v>1317</v>
      </c>
      <c r="B75" s="475"/>
    </row>
    <row r="76" ht="30" customHeight="1" spans="1:2">
      <c r="A76" s="469" t="s">
        <v>1318</v>
      </c>
      <c r="B76" s="482">
        <v>2765</v>
      </c>
    </row>
    <row r="77" ht="30" customHeight="1" spans="1:2">
      <c r="A77" s="473" t="s">
        <v>1319</v>
      </c>
      <c r="B77" s="475">
        <v>2765</v>
      </c>
    </row>
    <row r="78" ht="30" customHeight="1" spans="1:2">
      <c r="A78" s="473" t="s">
        <v>1320</v>
      </c>
      <c r="B78" s="482"/>
    </row>
    <row r="79" ht="30" customHeight="1" spans="1:2">
      <c r="A79" s="469" t="s">
        <v>1321</v>
      </c>
      <c r="B79" s="482">
        <v>21055</v>
      </c>
    </row>
    <row r="80" ht="30" customHeight="1" spans="1:2">
      <c r="A80" s="473" t="s">
        <v>1322</v>
      </c>
      <c r="B80" s="482"/>
    </row>
    <row r="81" ht="30" customHeight="1" spans="1:2">
      <c r="A81" s="473" t="s">
        <v>1323</v>
      </c>
      <c r="B81" s="482"/>
    </row>
    <row r="82" ht="30" customHeight="1" spans="1:2">
      <c r="A82" s="473" t="s">
        <v>1324</v>
      </c>
      <c r="B82" s="475"/>
    </row>
    <row r="83" ht="30" customHeight="1" spans="1:2">
      <c r="A83" s="473" t="s">
        <v>1325</v>
      </c>
      <c r="B83" s="470"/>
    </row>
    <row r="84" ht="30" customHeight="1" spans="1:2">
      <c r="A84" s="473" t="s">
        <v>1326</v>
      </c>
      <c r="B84" s="462">
        <v>21055</v>
      </c>
    </row>
    <row r="85" ht="30" customHeight="1" spans="1:2">
      <c r="A85" s="477" t="s">
        <v>191</v>
      </c>
      <c r="B85" s="460">
        <v>279252</v>
      </c>
    </row>
  </sheetData>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B34"/>
  <sheetViews>
    <sheetView workbookViewId="0">
      <selection activeCell="A1" sqref="A1:B1"/>
    </sheetView>
  </sheetViews>
  <sheetFormatPr defaultColWidth="9" defaultRowHeight="13.5" outlineLevelCol="1"/>
  <cols>
    <col min="1" max="1" width="79" customWidth="1"/>
    <col min="2" max="2" width="16.75" style="227" customWidth="1"/>
  </cols>
  <sheetData>
    <row r="1" customFormat="1" ht="66" customHeight="1" spans="1:2">
      <c r="A1" s="464" t="s">
        <v>9</v>
      </c>
      <c r="B1" s="465"/>
    </row>
    <row r="2" customFormat="1" ht="20.1" customHeight="1" spans="1:2">
      <c r="A2" s="466"/>
      <c r="B2" s="467" t="s">
        <v>44</v>
      </c>
    </row>
    <row r="3" customFormat="1" ht="45" customHeight="1" spans="1:2">
      <c r="A3" s="468" t="s">
        <v>1245</v>
      </c>
      <c r="B3" s="107" t="s">
        <v>47</v>
      </c>
    </row>
    <row r="4" customFormat="1" ht="36" customHeight="1" spans="1:2">
      <c r="A4" s="469" t="s">
        <v>1246</v>
      </c>
      <c r="B4" s="470">
        <f>SUM(B5:B8)</f>
        <v>31466</v>
      </c>
    </row>
    <row r="5" customFormat="1" ht="36" customHeight="1" spans="1:2">
      <c r="A5" s="471" t="s">
        <v>1327</v>
      </c>
      <c r="B5" s="472">
        <v>19871</v>
      </c>
    </row>
    <row r="6" customFormat="1" ht="36" customHeight="1" spans="1:2">
      <c r="A6" s="471" t="s">
        <v>1328</v>
      </c>
      <c r="B6" s="472">
        <v>7696</v>
      </c>
    </row>
    <row r="7" customFormat="1" ht="36" customHeight="1" spans="1:2">
      <c r="A7" s="471" t="s">
        <v>1329</v>
      </c>
      <c r="B7" s="472">
        <v>1484</v>
      </c>
    </row>
    <row r="8" customFormat="1" ht="36" customHeight="1" spans="1:2">
      <c r="A8" s="473" t="s">
        <v>1330</v>
      </c>
      <c r="B8" s="472">
        <v>2415</v>
      </c>
    </row>
    <row r="9" customFormat="1" ht="36" customHeight="1" spans="1:2">
      <c r="A9" s="469" t="s">
        <v>1251</v>
      </c>
      <c r="B9" s="470">
        <f>SUM(B10:B19)</f>
        <v>21880</v>
      </c>
    </row>
    <row r="10" customFormat="1" ht="36" customHeight="1" spans="1:2">
      <c r="A10" s="473" t="s">
        <v>1331</v>
      </c>
      <c r="B10" s="472">
        <v>13191</v>
      </c>
    </row>
    <row r="11" customFormat="1" ht="36" customHeight="1" spans="1:2">
      <c r="A11" s="473" t="s">
        <v>1332</v>
      </c>
      <c r="B11" s="472">
        <v>82</v>
      </c>
    </row>
    <row r="12" customFormat="1" ht="36" customHeight="1" spans="1:2">
      <c r="A12" s="473" t="s">
        <v>1333</v>
      </c>
      <c r="B12" s="472">
        <v>486</v>
      </c>
    </row>
    <row r="13" customFormat="1" ht="36" customHeight="1" spans="1:2">
      <c r="A13" s="473" t="s">
        <v>1334</v>
      </c>
      <c r="B13" s="472">
        <v>602</v>
      </c>
    </row>
    <row r="14" customFormat="1" ht="36" customHeight="1" spans="1:2">
      <c r="A14" s="473" t="s">
        <v>1335</v>
      </c>
      <c r="B14" s="472">
        <v>4400</v>
      </c>
    </row>
    <row r="15" customFormat="1" ht="36" customHeight="1" spans="1:2">
      <c r="A15" s="473" t="s">
        <v>1336</v>
      </c>
      <c r="B15" s="472">
        <v>253</v>
      </c>
    </row>
    <row r="16" customFormat="1" ht="36" customHeight="1" spans="1:2">
      <c r="A16" s="473" t="s">
        <v>1337</v>
      </c>
      <c r="B16" s="472"/>
    </row>
    <row r="17" customFormat="1" ht="36" customHeight="1" spans="1:2">
      <c r="A17" s="473" t="s">
        <v>1338</v>
      </c>
      <c r="B17" s="472">
        <v>466</v>
      </c>
    </row>
    <row r="18" customFormat="1" ht="36" customHeight="1" spans="1:2">
      <c r="A18" s="473" t="s">
        <v>1339</v>
      </c>
      <c r="B18" s="472">
        <v>1609</v>
      </c>
    </row>
    <row r="19" customFormat="1" ht="36" customHeight="1" spans="1:2">
      <c r="A19" s="473" t="s">
        <v>1340</v>
      </c>
      <c r="B19" s="472">
        <v>791</v>
      </c>
    </row>
    <row r="20" customFormat="1" ht="36" customHeight="1" spans="1:2">
      <c r="A20" s="469" t="s">
        <v>1341</v>
      </c>
      <c r="B20" s="470">
        <f>SUM(B21:B21)</f>
        <v>11337</v>
      </c>
    </row>
    <row r="21" customFormat="1" ht="36" customHeight="1" spans="1:2">
      <c r="A21" s="474" t="s">
        <v>1342</v>
      </c>
      <c r="B21" s="475">
        <v>11337</v>
      </c>
    </row>
    <row r="22" customFormat="1" ht="36" customHeight="1" spans="1:2">
      <c r="A22" s="469" t="s">
        <v>1343</v>
      </c>
      <c r="B22" s="470">
        <f>SUM(B23:B23)</f>
        <v>211</v>
      </c>
    </row>
    <row r="23" customFormat="1" ht="36" customHeight="1" spans="1:2">
      <c r="A23" s="473" t="s">
        <v>1344</v>
      </c>
      <c r="B23" s="475">
        <v>211</v>
      </c>
    </row>
    <row r="24" customFormat="1" ht="36" customHeight="1" spans="1:2">
      <c r="A24" s="469" t="s">
        <v>1277</v>
      </c>
      <c r="B24" s="470">
        <f>SUM(B25:B26)</f>
        <v>55316</v>
      </c>
    </row>
    <row r="25" customFormat="1" ht="36" customHeight="1" spans="1:2">
      <c r="A25" s="473" t="s">
        <v>1345</v>
      </c>
      <c r="B25" s="472">
        <v>48551</v>
      </c>
    </row>
    <row r="26" customFormat="1" ht="36" customHeight="1" spans="1:2">
      <c r="A26" s="473" t="s">
        <v>1346</v>
      </c>
      <c r="B26" s="472">
        <v>6765</v>
      </c>
    </row>
    <row r="27" customFormat="1" ht="36" customHeight="1" spans="1:2">
      <c r="A27" s="469" t="s">
        <v>1281</v>
      </c>
      <c r="B27" s="476">
        <f>SUM(B28)</f>
        <v>564</v>
      </c>
    </row>
    <row r="28" customFormat="1" ht="36" customHeight="1" spans="1:2">
      <c r="A28" s="474" t="s">
        <v>1347</v>
      </c>
      <c r="B28" s="475">
        <v>564</v>
      </c>
    </row>
    <row r="29" customFormat="1" ht="36" customHeight="1" spans="1:2">
      <c r="A29" s="469" t="s">
        <v>1293</v>
      </c>
      <c r="B29" s="470">
        <f>SUM(B30:B32)</f>
        <v>38946</v>
      </c>
    </row>
    <row r="30" customFormat="1" ht="36" customHeight="1" spans="1:2">
      <c r="A30" s="473" t="s">
        <v>1348</v>
      </c>
      <c r="B30" s="472">
        <v>29461</v>
      </c>
    </row>
    <row r="31" customFormat="1" ht="36" customHeight="1" spans="1:2">
      <c r="A31" s="473" t="s">
        <v>1349</v>
      </c>
      <c r="B31" s="472">
        <v>7307</v>
      </c>
    </row>
    <row r="32" customFormat="1" ht="36" customHeight="1" spans="1:2">
      <c r="A32" s="473" t="s">
        <v>1350</v>
      </c>
      <c r="B32" s="472">
        <v>2178</v>
      </c>
    </row>
    <row r="33" customFormat="1" ht="36" customHeight="1" spans="1:2">
      <c r="A33" s="477" t="s">
        <v>191</v>
      </c>
      <c r="B33" s="470">
        <f>SUM(B4,B9,B20,B22,B24,B27,,B29)</f>
        <v>159720</v>
      </c>
    </row>
    <row r="34" customFormat="1" ht="30" customHeight="1" spans="2:2">
      <c r="B34" s="227"/>
    </row>
  </sheetData>
  <mergeCells count="1">
    <mergeCell ref="A1:B1"/>
  </mergeCells>
  <pageMargins left="0.75" right="0.75" top="1" bottom="1" header="0.511805555555556" footer="0.511805555555556"/>
  <pageSetup paperSize="9" scale="9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97"/>
  <sheetViews>
    <sheetView showGridLines="0" showZeros="0" view="pageBreakPreview" zoomScaleNormal="100" workbookViewId="0">
      <selection activeCell="G12" sqref="G12"/>
    </sheetView>
  </sheetViews>
  <sheetFormatPr defaultColWidth="9" defaultRowHeight="13.5" outlineLevelCol="3"/>
  <cols>
    <col min="1" max="1" width="69.6333333333333" style="319" customWidth="1"/>
    <col min="2" max="2" width="36.5" style="444" customWidth="1"/>
    <col min="3" max="4" width="16.6333333333333" hidden="1" customWidth="1"/>
  </cols>
  <sheetData>
    <row r="1" s="318" customFormat="1" ht="68" customHeight="1" spans="1:4">
      <c r="A1" s="445" t="s">
        <v>10</v>
      </c>
      <c r="B1" s="446"/>
      <c r="C1" s="447"/>
      <c r="D1" s="447"/>
    </row>
    <row r="2" ht="24" customHeight="1" spans="1:4">
      <c r="A2" s="321"/>
      <c r="B2" s="448" t="s">
        <v>44</v>
      </c>
      <c r="C2" s="449"/>
      <c r="D2" s="449" t="s">
        <v>44</v>
      </c>
    </row>
    <row r="3" ht="45" customHeight="1" spans="1:4">
      <c r="A3" s="225" t="s">
        <v>1351</v>
      </c>
      <c r="B3" s="450" t="s">
        <v>47</v>
      </c>
      <c r="C3" s="451" t="s">
        <v>1352</v>
      </c>
      <c r="D3" s="107" t="s">
        <v>1353</v>
      </c>
    </row>
    <row r="4" ht="30" customHeight="1" spans="1:4">
      <c r="A4" s="452" t="s">
        <v>131</v>
      </c>
      <c r="B4" s="118">
        <v>76</v>
      </c>
      <c r="C4" s="453">
        <f>SUM(C5:C5)</f>
        <v>0</v>
      </c>
      <c r="D4" s="454">
        <f>SUM(D5:D5)</f>
        <v>0</v>
      </c>
    </row>
    <row r="5" ht="30" customHeight="1" spans="1:4">
      <c r="A5" s="455" t="s">
        <v>1354</v>
      </c>
      <c r="B5" s="121">
        <v>76</v>
      </c>
      <c r="C5" s="456"/>
      <c r="D5" s="457"/>
    </row>
    <row r="6" ht="30" customHeight="1" spans="1:4">
      <c r="A6" s="455" t="s">
        <v>1355</v>
      </c>
      <c r="B6" s="121">
        <v>76</v>
      </c>
      <c r="C6" s="456">
        <v>64164</v>
      </c>
      <c r="D6" s="457"/>
    </row>
    <row r="7" ht="30" customHeight="1" spans="1:4">
      <c r="A7" s="452" t="s">
        <v>137</v>
      </c>
      <c r="B7" s="118">
        <v>104</v>
      </c>
      <c r="C7" s="456"/>
      <c r="D7" s="457"/>
    </row>
    <row r="8" ht="30" customHeight="1" spans="1:4">
      <c r="A8" s="455" t="s">
        <v>1356</v>
      </c>
      <c r="B8" s="121">
        <v>104</v>
      </c>
      <c r="C8" s="456">
        <v>2293</v>
      </c>
      <c r="D8" s="457"/>
    </row>
    <row r="9" ht="30" customHeight="1" spans="1:4">
      <c r="A9" s="455" t="s">
        <v>1357</v>
      </c>
      <c r="B9" s="121">
        <v>91</v>
      </c>
      <c r="C9" s="456"/>
      <c r="D9" s="457"/>
    </row>
    <row r="10" ht="30" customHeight="1" spans="1:4">
      <c r="A10" s="455" t="s">
        <v>1358</v>
      </c>
      <c r="B10" s="121">
        <v>13</v>
      </c>
      <c r="C10" s="456">
        <v>9600</v>
      </c>
      <c r="D10" s="457"/>
    </row>
    <row r="11" ht="30" customHeight="1" spans="1:4">
      <c r="A11" s="452" t="s">
        <v>139</v>
      </c>
      <c r="B11" s="118">
        <v>11569</v>
      </c>
      <c r="C11" s="456"/>
      <c r="D11" s="457"/>
    </row>
    <row r="12" ht="30" customHeight="1" spans="1:4">
      <c r="A12" s="455" t="s">
        <v>1359</v>
      </c>
      <c r="B12" s="121">
        <v>8010</v>
      </c>
      <c r="C12" s="456"/>
      <c r="D12" s="457"/>
    </row>
    <row r="13" ht="30" customHeight="1" spans="1:4">
      <c r="A13" s="455" t="s">
        <v>1360</v>
      </c>
      <c r="B13" s="121">
        <v>68</v>
      </c>
      <c r="C13" s="456">
        <v>280</v>
      </c>
      <c r="D13" s="457"/>
    </row>
    <row r="14" ht="30" customHeight="1" spans="1:4">
      <c r="A14" s="455" t="s">
        <v>1361</v>
      </c>
      <c r="B14" s="121">
        <v>2818</v>
      </c>
      <c r="C14" s="456"/>
      <c r="D14" s="457"/>
    </row>
    <row r="15" ht="30" customHeight="1" spans="1:4">
      <c r="A15" s="455" t="s">
        <v>1362</v>
      </c>
      <c r="B15" s="121">
        <v>4642</v>
      </c>
      <c r="C15" s="456">
        <v>83870</v>
      </c>
      <c r="D15" s="457"/>
    </row>
    <row r="16" ht="30" customHeight="1" spans="1:4">
      <c r="A16" s="455" t="s">
        <v>1363</v>
      </c>
      <c r="B16" s="121">
        <v>482</v>
      </c>
      <c r="C16" s="456"/>
      <c r="D16" s="457"/>
    </row>
    <row r="17" ht="30" customHeight="1" spans="1:4">
      <c r="A17" s="455" t="s">
        <v>1364</v>
      </c>
      <c r="B17" s="121">
        <v>416</v>
      </c>
      <c r="C17" s="456"/>
      <c r="D17" s="457"/>
    </row>
    <row r="18" ht="30" customHeight="1" spans="1:4">
      <c r="A18" s="455" t="s">
        <v>1365</v>
      </c>
      <c r="B18" s="121">
        <v>416</v>
      </c>
      <c r="C18" s="456">
        <v>413</v>
      </c>
      <c r="D18" s="457"/>
    </row>
    <row r="19" ht="30" customHeight="1" spans="1:4">
      <c r="A19" s="455" t="s">
        <v>1366</v>
      </c>
      <c r="B19" s="121">
        <v>103</v>
      </c>
      <c r="C19" s="456"/>
      <c r="D19" s="457"/>
    </row>
    <row r="20" ht="30" customHeight="1" spans="1:4">
      <c r="A20" s="455" t="s">
        <v>1367</v>
      </c>
      <c r="B20" s="121">
        <v>103</v>
      </c>
      <c r="C20" s="456"/>
      <c r="D20" s="457"/>
    </row>
    <row r="21" ht="30" customHeight="1" spans="1:4">
      <c r="A21" s="452" t="s">
        <v>1368</v>
      </c>
      <c r="B21" s="118">
        <v>3040</v>
      </c>
      <c r="C21" s="456"/>
      <c r="D21" s="457"/>
    </row>
    <row r="22" ht="30" customHeight="1" spans="1:4">
      <c r="A22" s="455" t="s">
        <v>1369</v>
      </c>
      <c r="B22" s="121">
        <v>3040</v>
      </c>
      <c r="C22" s="456"/>
      <c r="D22" s="457"/>
    </row>
    <row r="23" ht="30" customHeight="1" spans="1:4">
      <c r="A23" s="455" t="s">
        <v>141</v>
      </c>
      <c r="B23" s="121">
        <v>20</v>
      </c>
      <c r="C23" s="456"/>
      <c r="D23" s="457"/>
    </row>
    <row r="24" ht="30" customHeight="1" spans="1:4">
      <c r="A24" s="452" t="s">
        <v>1370</v>
      </c>
      <c r="B24" s="118">
        <v>20</v>
      </c>
      <c r="C24" s="456"/>
      <c r="D24" s="457"/>
    </row>
    <row r="25" ht="30" customHeight="1" spans="1:4">
      <c r="A25" s="455" t="s">
        <v>1371</v>
      </c>
      <c r="B25" s="121">
        <v>20</v>
      </c>
      <c r="C25" s="456">
        <v>60</v>
      </c>
      <c r="D25" s="457"/>
    </row>
    <row r="26" ht="30" customHeight="1" spans="1:4">
      <c r="A26" s="455" t="s">
        <v>143</v>
      </c>
      <c r="B26" s="121">
        <v>97</v>
      </c>
      <c r="C26" s="456"/>
      <c r="D26" s="457"/>
    </row>
    <row r="27" ht="30" customHeight="1" spans="1:4">
      <c r="A27" s="455" t="s">
        <v>1372</v>
      </c>
      <c r="B27" s="121">
        <v>97</v>
      </c>
      <c r="C27" s="456">
        <v>4418</v>
      </c>
      <c r="D27" s="457"/>
    </row>
    <row r="28" ht="30" customHeight="1" spans="1:4">
      <c r="A28" s="455" t="s">
        <v>1373</v>
      </c>
      <c r="B28" s="118">
        <v>4</v>
      </c>
      <c r="C28" s="453"/>
      <c r="D28" s="454"/>
    </row>
    <row r="29" ht="30" customHeight="1" spans="1:4">
      <c r="A29" s="455" t="s">
        <v>1374</v>
      </c>
      <c r="B29" s="121">
        <v>93</v>
      </c>
      <c r="C29" s="456"/>
      <c r="D29" s="457"/>
    </row>
    <row r="30" ht="30" customHeight="1" spans="1:4">
      <c r="A30" s="452" t="s">
        <v>145</v>
      </c>
      <c r="B30" s="118">
        <v>11025</v>
      </c>
      <c r="C30" s="456"/>
      <c r="D30" s="457"/>
    </row>
    <row r="31" ht="30" customHeight="1" spans="1:4">
      <c r="A31" s="455" t="s">
        <v>1375</v>
      </c>
      <c r="B31" s="121">
        <v>160</v>
      </c>
      <c r="C31" s="456"/>
      <c r="D31" s="457"/>
    </row>
    <row r="32" ht="30" customHeight="1" spans="1:4">
      <c r="A32" s="455" t="s">
        <v>1376</v>
      </c>
      <c r="B32" s="121">
        <v>160</v>
      </c>
      <c r="C32" s="456"/>
      <c r="D32" s="457"/>
    </row>
    <row r="33" ht="30" customHeight="1" spans="1:4">
      <c r="A33" s="455" t="s">
        <v>1377</v>
      </c>
      <c r="B33" s="121">
        <v>1769</v>
      </c>
      <c r="C33" s="456"/>
      <c r="D33" s="457"/>
    </row>
    <row r="34" ht="30" customHeight="1" spans="1:4">
      <c r="A34" s="455" t="s">
        <v>1378</v>
      </c>
      <c r="B34" s="121">
        <v>1769</v>
      </c>
      <c r="C34" s="456"/>
      <c r="D34" s="457"/>
    </row>
    <row r="35" ht="30" customHeight="1" spans="1:4">
      <c r="A35" s="455" t="s">
        <v>1379</v>
      </c>
      <c r="B35" s="121">
        <v>1275</v>
      </c>
      <c r="C35" s="456"/>
      <c r="D35" s="457"/>
    </row>
    <row r="36" ht="30" customHeight="1" spans="1:4">
      <c r="A36" s="455" t="s">
        <v>1380</v>
      </c>
      <c r="B36" s="121">
        <v>1275</v>
      </c>
      <c r="C36" s="456"/>
      <c r="D36" s="457"/>
    </row>
    <row r="37" ht="30" customHeight="1" spans="1:4">
      <c r="A37" s="455" t="s">
        <v>1381</v>
      </c>
      <c r="B37" s="121">
        <v>1066</v>
      </c>
      <c r="C37" s="456"/>
      <c r="D37" s="457">
        <v>5000</v>
      </c>
    </row>
    <row r="38" ht="30" customHeight="1" spans="1:4">
      <c r="A38" s="455" t="s">
        <v>1382</v>
      </c>
      <c r="B38" s="121">
        <v>528</v>
      </c>
      <c r="C38" s="456"/>
      <c r="D38" s="457"/>
    </row>
    <row r="39" ht="30" customHeight="1" spans="1:4">
      <c r="A39" s="455" t="s">
        <v>1383</v>
      </c>
      <c r="B39" s="121">
        <v>192</v>
      </c>
      <c r="C39" s="456">
        <v>3800</v>
      </c>
      <c r="D39" s="457"/>
    </row>
    <row r="40" ht="30" customHeight="1" spans="1:4">
      <c r="A40" s="455" t="s">
        <v>1384</v>
      </c>
      <c r="B40" s="121">
        <v>346</v>
      </c>
      <c r="C40" s="456"/>
      <c r="D40" s="457"/>
    </row>
    <row r="41" ht="30" customHeight="1" spans="1:4">
      <c r="A41" s="455" t="s">
        <v>1385</v>
      </c>
      <c r="B41" s="121">
        <v>187</v>
      </c>
      <c r="C41" s="456">
        <v>1257</v>
      </c>
      <c r="D41" s="457"/>
    </row>
    <row r="42" ht="30" customHeight="1" spans="1:4">
      <c r="A42" s="455" t="s">
        <v>1386</v>
      </c>
      <c r="B42" s="121">
        <v>35</v>
      </c>
      <c r="C42" s="456"/>
      <c r="D42" s="457"/>
    </row>
    <row r="43" ht="30" customHeight="1" spans="1:4">
      <c r="A43" s="455" t="s">
        <v>1387</v>
      </c>
      <c r="B43" s="121">
        <v>136</v>
      </c>
      <c r="C43" s="456">
        <v>2163</v>
      </c>
      <c r="D43" s="457"/>
    </row>
    <row r="44" ht="30" customHeight="1" spans="1:4">
      <c r="A44" s="455" t="s">
        <v>1388</v>
      </c>
      <c r="B44" s="121">
        <v>16</v>
      </c>
      <c r="C44" s="456"/>
      <c r="D44" s="457"/>
    </row>
    <row r="45" ht="30" customHeight="1" spans="1:4">
      <c r="A45" s="455" t="s">
        <v>1389</v>
      </c>
      <c r="B45" s="121">
        <v>270</v>
      </c>
      <c r="C45" s="456"/>
      <c r="D45" s="457"/>
    </row>
    <row r="46" ht="30" customHeight="1" spans="1:4">
      <c r="A46" s="455" t="s">
        <v>1390</v>
      </c>
      <c r="B46" s="121">
        <v>200</v>
      </c>
      <c r="C46" s="456"/>
      <c r="D46" s="457"/>
    </row>
    <row r="47" ht="30" customHeight="1" spans="1:4">
      <c r="A47" s="455" t="s">
        <v>1391</v>
      </c>
      <c r="B47" s="121">
        <v>70</v>
      </c>
      <c r="C47" s="456"/>
      <c r="D47" s="457"/>
    </row>
    <row r="48" ht="30" customHeight="1" spans="1:4">
      <c r="A48" s="455" t="s">
        <v>1392</v>
      </c>
      <c r="B48" s="121">
        <v>4882</v>
      </c>
      <c r="C48" s="456"/>
      <c r="D48" s="457"/>
    </row>
    <row r="49" ht="30" customHeight="1" spans="1:4">
      <c r="A49" s="455" t="s">
        <v>1393</v>
      </c>
      <c r="B49" s="121">
        <v>299</v>
      </c>
      <c r="C49" s="456"/>
      <c r="D49" s="457"/>
    </row>
    <row r="50" ht="30" customHeight="1" spans="1:4">
      <c r="A50" s="455" t="s">
        <v>1394</v>
      </c>
      <c r="B50" s="121">
        <v>4583</v>
      </c>
      <c r="C50" s="456"/>
      <c r="D50" s="457"/>
    </row>
    <row r="51" ht="30" customHeight="1" spans="1:4">
      <c r="A51" s="455" t="s">
        <v>1395</v>
      </c>
      <c r="B51" s="121">
        <v>723</v>
      </c>
      <c r="C51" s="456"/>
      <c r="D51" s="457"/>
    </row>
    <row r="52" ht="30" customHeight="1" spans="1:4">
      <c r="A52" s="455" t="s">
        <v>1396</v>
      </c>
      <c r="B52" s="121">
        <v>700</v>
      </c>
      <c r="C52" s="456"/>
      <c r="D52" s="457"/>
    </row>
    <row r="53" ht="30" customHeight="1" spans="1:4">
      <c r="A53" s="455" t="s">
        <v>1397</v>
      </c>
      <c r="B53" s="121">
        <v>23</v>
      </c>
      <c r="C53" s="456"/>
      <c r="D53" s="457"/>
    </row>
    <row r="54" ht="30" customHeight="1" spans="1:4">
      <c r="A54" s="455" t="s">
        <v>1398</v>
      </c>
      <c r="B54" s="121">
        <v>573</v>
      </c>
      <c r="C54" s="456"/>
      <c r="D54" s="457"/>
    </row>
    <row r="55" ht="30" customHeight="1" spans="1:4">
      <c r="A55" s="455" t="s">
        <v>1399</v>
      </c>
      <c r="B55" s="121">
        <v>573</v>
      </c>
      <c r="C55" s="456"/>
      <c r="D55" s="457"/>
    </row>
    <row r="56" ht="30" customHeight="1" spans="1:4">
      <c r="A56" s="455" t="s">
        <v>1400</v>
      </c>
      <c r="B56" s="121">
        <v>120</v>
      </c>
      <c r="C56" s="456"/>
      <c r="D56" s="457"/>
    </row>
    <row r="57" ht="30" customHeight="1" spans="1:4">
      <c r="A57" s="455" t="s">
        <v>1401</v>
      </c>
      <c r="B57" s="121">
        <v>120</v>
      </c>
      <c r="C57" s="456"/>
      <c r="D57" s="457"/>
    </row>
    <row r="58" ht="30" customHeight="1" spans="1:4">
      <c r="A58" s="452" t="s">
        <v>147</v>
      </c>
      <c r="B58" s="118">
        <v>636</v>
      </c>
      <c r="C58" s="456"/>
      <c r="D58" s="457"/>
    </row>
    <row r="59" ht="30" customHeight="1" spans="1:4">
      <c r="A59" s="455" t="s">
        <v>1402</v>
      </c>
      <c r="B59" s="121">
        <v>359</v>
      </c>
      <c r="C59" s="456"/>
      <c r="D59" s="457"/>
    </row>
    <row r="60" ht="30" customHeight="1" spans="1:4">
      <c r="A60" s="455" t="s">
        <v>1403</v>
      </c>
      <c r="B60" s="121">
        <v>163</v>
      </c>
      <c r="C60" s="456"/>
      <c r="D60" s="457"/>
    </row>
    <row r="61" ht="30" customHeight="1" spans="1:4">
      <c r="A61" s="455" t="s">
        <v>1404</v>
      </c>
      <c r="B61" s="121">
        <v>196</v>
      </c>
      <c r="C61" s="456"/>
      <c r="D61" s="457"/>
    </row>
    <row r="62" ht="30" customHeight="1" spans="1:4">
      <c r="A62" s="455" t="s">
        <v>1405</v>
      </c>
      <c r="B62" s="121">
        <v>246</v>
      </c>
      <c r="C62" s="456"/>
      <c r="D62" s="457"/>
    </row>
    <row r="63" ht="30" customHeight="1" spans="1:4">
      <c r="A63" s="455" t="s">
        <v>1406</v>
      </c>
      <c r="B63" s="121">
        <v>246</v>
      </c>
      <c r="C63" s="456"/>
      <c r="D63" s="457"/>
    </row>
    <row r="64" ht="30" customHeight="1" spans="1:4">
      <c r="A64" s="455" t="s">
        <v>1407</v>
      </c>
      <c r="B64" s="121">
        <v>30</v>
      </c>
      <c r="C64" s="456"/>
      <c r="D64" s="457"/>
    </row>
    <row r="65" ht="30" customHeight="1" spans="1:4">
      <c r="A65" s="455" t="s">
        <v>1408</v>
      </c>
      <c r="B65" s="121">
        <v>30</v>
      </c>
      <c r="C65" s="456"/>
      <c r="D65" s="457"/>
    </row>
    <row r="66" ht="30" customHeight="1" spans="1:4">
      <c r="A66" s="452" t="s">
        <v>149</v>
      </c>
      <c r="B66" s="118">
        <v>502</v>
      </c>
      <c r="C66" s="456"/>
      <c r="D66" s="457"/>
    </row>
    <row r="67" ht="30" customHeight="1" spans="1:4">
      <c r="A67" s="455" t="s">
        <v>1409</v>
      </c>
      <c r="B67" s="121">
        <v>33</v>
      </c>
      <c r="C67" s="456"/>
      <c r="D67" s="457"/>
    </row>
    <row r="68" ht="30" customHeight="1" spans="1:4">
      <c r="A68" s="455" t="s">
        <v>1410</v>
      </c>
      <c r="B68" s="121">
        <v>33</v>
      </c>
      <c r="C68" s="456"/>
      <c r="D68" s="457"/>
    </row>
    <row r="69" ht="30" customHeight="1" spans="1:4">
      <c r="A69" s="455" t="s">
        <v>1411</v>
      </c>
      <c r="B69" s="121">
        <v>468</v>
      </c>
      <c r="C69" s="456"/>
      <c r="D69" s="457"/>
    </row>
    <row r="70" ht="30" customHeight="1" spans="1:4">
      <c r="A70" s="455" t="s">
        <v>1412</v>
      </c>
      <c r="B70" s="121">
        <v>468</v>
      </c>
      <c r="C70" s="456"/>
      <c r="D70" s="457"/>
    </row>
    <row r="71" ht="30" customHeight="1" spans="1:4">
      <c r="A71" s="452" t="s">
        <v>153</v>
      </c>
      <c r="B71" s="118">
        <v>16072</v>
      </c>
      <c r="C71" s="456"/>
      <c r="D71" s="457"/>
    </row>
    <row r="72" ht="30" customHeight="1" spans="1:4">
      <c r="A72" s="455" t="s">
        <v>1413</v>
      </c>
      <c r="B72" s="121">
        <v>8000</v>
      </c>
      <c r="C72" s="456"/>
      <c r="D72" s="457"/>
    </row>
    <row r="73" ht="30" customHeight="1" spans="1:4">
      <c r="A73" s="455" t="s">
        <v>1414</v>
      </c>
      <c r="B73" s="121">
        <v>31</v>
      </c>
      <c r="C73" s="456"/>
      <c r="D73" s="457"/>
    </row>
    <row r="74" ht="30" customHeight="1" spans="1:4">
      <c r="A74" s="455" t="s">
        <v>1415</v>
      </c>
      <c r="B74" s="121">
        <v>3</v>
      </c>
      <c r="C74" s="456"/>
      <c r="D74" s="457"/>
    </row>
    <row r="75" ht="30" customHeight="1" spans="1:4">
      <c r="A75" s="455" t="s">
        <v>1416</v>
      </c>
      <c r="B75" s="121">
        <v>2412</v>
      </c>
      <c r="C75" s="456"/>
      <c r="D75" s="457"/>
    </row>
    <row r="76" ht="30" customHeight="1" spans="1:4">
      <c r="A76" s="455" t="s">
        <v>1417</v>
      </c>
      <c r="B76" s="121">
        <v>5217</v>
      </c>
      <c r="C76" s="456"/>
      <c r="D76" s="457"/>
    </row>
    <row r="77" ht="30" customHeight="1" spans="1:4">
      <c r="A77" s="455" t="s">
        <v>1418</v>
      </c>
      <c r="B77" s="121">
        <v>336</v>
      </c>
      <c r="C77" s="456"/>
      <c r="D77" s="457"/>
    </row>
    <row r="78" ht="30" customHeight="1" spans="1:4">
      <c r="A78" s="455" t="s">
        <v>1419</v>
      </c>
      <c r="B78" s="121">
        <v>47</v>
      </c>
      <c r="C78" s="456"/>
      <c r="D78" s="457"/>
    </row>
    <row r="79" ht="30" customHeight="1" spans="1:4">
      <c r="A79" s="455" t="s">
        <v>1420</v>
      </c>
      <c r="B79" s="121">
        <v>38</v>
      </c>
      <c r="C79" s="456"/>
      <c r="D79" s="457"/>
    </row>
    <row r="80" ht="30" customHeight="1" spans="1:4">
      <c r="A80" s="455" t="s">
        <v>1421</v>
      </c>
      <c r="B80" s="121">
        <v>9</v>
      </c>
      <c r="C80" s="456"/>
      <c r="D80" s="457"/>
    </row>
    <row r="81" ht="30" customHeight="1" spans="1:2">
      <c r="A81" s="455" t="s">
        <v>1422</v>
      </c>
      <c r="B81" s="121">
        <v>1225</v>
      </c>
    </row>
    <row r="82" ht="30" customHeight="1" spans="1:2">
      <c r="A82" s="455" t="s">
        <v>1423</v>
      </c>
      <c r="B82" s="121">
        <v>1190</v>
      </c>
    </row>
    <row r="83" ht="30" customHeight="1" spans="1:2">
      <c r="A83" s="455" t="s">
        <v>1424</v>
      </c>
      <c r="B83" s="121">
        <v>35</v>
      </c>
    </row>
    <row r="84" ht="30" customHeight="1" spans="1:2">
      <c r="A84" s="455" t="s">
        <v>1425</v>
      </c>
      <c r="B84" s="121">
        <v>5202</v>
      </c>
    </row>
    <row r="85" ht="30" customHeight="1" spans="1:2">
      <c r="A85" s="455" t="s">
        <v>1426</v>
      </c>
      <c r="B85" s="121">
        <v>5202</v>
      </c>
    </row>
    <row r="86" ht="30" customHeight="1" spans="1:2">
      <c r="A86" s="455" t="s">
        <v>1427</v>
      </c>
      <c r="B86" s="121">
        <v>70</v>
      </c>
    </row>
    <row r="87" ht="30" customHeight="1" spans="1:2">
      <c r="A87" s="455" t="s">
        <v>1428</v>
      </c>
      <c r="B87" s="121">
        <v>70</v>
      </c>
    </row>
    <row r="88" ht="30" customHeight="1" spans="1:2">
      <c r="A88" s="455" t="s">
        <v>1429</v>
      </c>
      <c r="B88" s="121">
        <v>1529</v>
      </c>
    </row>
    <row r="89" ht="30" customHeight="1" spans="1:2">
      <c r="A89" s="455" t="s">
        <v>1430</v>
      </c>
      <c r="B89" s="121">
        <v>1111</v>
      </c>
    </row>
    <row r="90" ht="30" customHeight="1" spans="1:2">
      <c r="A90" s="455" t="s">
        <v>1431</v>
      </c>
      <c r="B90" s="121">
        <v>418</v>
      </c>
    </row>
    <row r="91" ht="30" customHeight="1" spans="1:2">
      <c r="A91" s="452" t="s">
        <v>155</v>
      </c>
      <c r="B91" s="118">
        <v>711</v>
      </c>
    </row>
    <row r="92" ht="30" customHeight="1" spans="1:2">
      <c r="A92" s="455" t="s">
        <v>1432</v>
      </c>
      <c r="B92" s="121">
        <v>711</v>
      </c>
    </row>
    <row r="93" ht="30" customHeight="1" spans="1:2">
      <c r="A93" s="458" t="s">
        <v>1433</v>
      </c>
      <c r="B93" s="459">
        <v>711</v>
      </c>
    </row>
    <row r="94" ht="30" customHeight="1" spans="1:2">
      <c r="A94" s="452" t="s">
        <v>171</v>
      </c>
      <c r="B94" s="460">
        <v>220</v>
      </c>
    </row>
    <row r="95" ht="30" customHeight="1" spans="1:2">
      <c r="A95" s="461" t="s">
        <v>1434</v>
      </c>
      <c r="B95" s="462">
        <v>220</v>
      </c>
    </row>
    <row r="96" ht="30" customHeight="1" spans="1:2">
      <c r="A96" s="461" t="s">
        <v>1435</v>
      </c>
      <c r="B96" s="462">
        <v>220</v>
      </c>
    </row>
    <row r="97" ht="30" customHeight="1" spans="1:2">
      <c r="A97" s="463" t="s">
        <v>1436</v>
      </c>
      <c r="B97" s="460">
        <v>41031</v>
      </c>
    </row>
  </sheetData>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18"/>
  <sheetViews>
    <sheetView showGridLines="0" showZeros="0" view="pageBreakPreview" zoomScaleNormal="85" workbookViewId="0">
      <selection activeCell="A1" sqref="A1:D1"/>
    </sheetView>
  </sheetViews>
  <sheetFormatPr defaultColWidth="9" defaultRowHeight="14.25" outlineLevelCol="3"/>
  <cols>
    <col min="1" max="1" width="43.6333333333333" style="209" customWidth="1"/>
    <col min="2" max="2" width="20.6333333333333" style="429" customWidth="1"/>
    <col min="3" max="3" width="20.6333333333333" style="209" customWidth="1"/>
    <col min="4" max="4" width="20" style="372" customWidth="1"/>
    <col min="5" max="5" width="12.6333333333333" style="209"/>
    <col min="6" max="16377" width="9" style="209"/>
    <col min="16378" max="16379" width="35.6333333333333" style="209"/>
    <col min="16380" max="16384" width="9" style="209"/>
  </cols>
  <sheetData>
    <row r="1" ht="45" customHeight="1" spans="1:4">
      <c r="A1" s="430" t="s">
        <v>11</v>
      </c>
      <c r="B1" s="431"/>
      <c r="C1" s="430"/>
      <c r="D1" s="431"/>
    </row>
    <row r="2" ht="20.1" customHeight="1" spans="1:4">
      <c r="A2" s="215"/>
      <c r="B2" s="432"/>
      <c r="C2" s="433"/>
      <c r="D2" s="434" t="s">
        <v>44</v>
      </c>
    </row>
    <row r="3" s="210" customFormat="1" ht="45" customHeight="1" spans="1:4">
      <c r="A3" s="217" t="s">
        <v>1437</v>
      </c>
      <c r="B3" s="217" t="s">
        <v>1436</v>
      </c>
      <c r="C3" s="435" t="s">
        <v>1438</v>
      </c>
      <c r="D3" s="435" t="s">
        <v>1439</v>
      </c>
    </row>
    <row r="4" ht="36" customHeight="1" spans="1:4">
      <c r="A4" s="436" t="s">
        <v>1440</v>
      </c>
      <c r="B4" s="437">
        <f t="shared" ref="B4:B14" si="0">C4+D4</f>
        <v>9246</v>
      </c>
      <c r="C4" s="437">
        <f>SUM(C5:C13)</f>
        <v>0</v>
      </c>
      <c r="D4" s="437">
        <f>SUM(D5:D13)</f>
        <v>9246</v>
      </c>
    </row>
    <row r="5" ht="36" customHeight="1" spans="1:4">
      <c r="A5" s="224" t="s">
        <v>1441</v>
      </c>
      <c r="B5" s="219">
        <f t="shared" si="0"/>
        <v>1228</v>
      </c>
      <c r="C5" s="219"/>
      <c r="D5" s="438">
        <v>1228</v>
      </c>
    </row>
    <row r="6" ht="36" customHeight="1" spans="1:4">
      <c r="A6" s="224" t="s">
        <v>1442</v>
      </c>
      <c r="B6" s="219">
        <f t="shared" si="0"/>
        <v>1108</v>
      </c>
      <c r="C6" s="219"/>
      <c r="D6" s="438">
        <v>1108</v>
      </c>
    </row>
    <row r="7" ht="36" customHeight="1" spans="1:4">
      <c r="A7" s="224" t="s">
        <v>1443</v>
      </c>
      <c r="B7" s="219">
        <f t="shared" si="0"/>
        <v>1126</v>
      </c>
      <c r="C7" s="219"/>
      <c r="D7" s="438">
        <v>1126</v>
      </c>
    </row>
    <row r="8" ht="36" customHeight="1" spans="1:4">
      <c r="A8" s="224" t="s">
        <v>1444</v>
      </c>
      <c r="B8" s="219">
        <f t="shared" si="0"/>
        <v>1051</v>
      </c>
      <c r="C8" s="219"/>
      <c r="D8" s="438">
        <v>1051</v>
      </c>
    </row>
    <row r="9" ht="36" customHeight="1" spans="1:4">
      <c r="A9" s="224" t="s">
        <v>1445</v>
      </c>
      <c r="B9" s="219">
        <f t="shared" si="0"/>
        <v>1036</v>
      </c>
      <c r="C9" s="219"/>
      <c r="D9" s="438">
        <v>1036</v>
      </c>
    </row>
    <row r="10" ht="36" customHeight="1" spans="1:4">
      <c r="A10" s="224" t="s">
        <v>1446</v>
      </c>
      <c r="B10" s="219">
        <f t="shared" si="0"/>
        <v>795</v>
      </c>
      <c r="C10" s="219"/>
      <c r="D10" s="438">
        <v>795</v>
      </c>
    </row>
    <row r="11" ht="36" customHeight="1" spans="1:4">
      <c r="A11" s="224" t="s">
        <v>1447</v>
      </c>
      <c r="B11" s="219">
        <f t="shared" si="0"/>
        <v>959</v>
      </c>
      <c r="C11" s="219"/>
      <c r="D11" s="438">
        <v>959</v>
      </c>
    </row>
    <row r="12" ht="36" customHeight="1" spans="1:4">
      <c r="A12" s="224" t="s">
        <v>1448</v>
      </c>
      <c r="B12" s="219">
        <f t="shared" si="0"/>
        <v>1111</v>
      </c>
      <c r="C12" s="219"/>
      <c r="D12" s="438">
        <v>1111</v>
      </c>
    </row>
    <row r="13" ht="36" customHeight="1" spans="1:4">
      <c r="A13" s="224" t="s">
        <v>1449</v>
      </c>
      <c r="B13" s="219">
        <f t="shared" si="0"/>
        <v>832</v>
      </c>
      <c r="C13" s="219"/>
      <c r="D13" s="438">
        <v>832</v>
      </c>
    </row>
    <row r="14" ht="36" customHeight="1" spans="1:4">
      <c r="A14" s="436" t="s">
        <v>1450</v>
      </c>
      <c r="B14" s="439">
        <f t="shared" si="0"/>
        <v>0</v>
      </c>
      <c r="C14" s="437"/>
      <c r="D14" s="439"/>
    </row>
    <row r="15" spans="2:4">
      <c r="B15" s="440"/>
      <c r="C15" s="441"/>
      <c r="D15" s="442"/>
    </row>
    <row r="16" spans="3:3">
      <c r="C16" s="443"/>
    </row>
    <row r="17" spans="3:3">
      <c r="C17" s="443"/>
    </row>
    <row r="18" spans="3:3">
      <c r="C18" s="443"/>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13 C6:C7 B6 D4">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40</vt:i4>
      </vt:variant>
    </vt:vector>
  </HeadingPairs>
  <TitlesOfParts>
    <vt:vector size="40" baseType="lpstr">
      <vt:lpstr>目录</vt:lpstr>
      <vt:lpstr>1-1</vt:lpstr>
      <vt:lpstr>1-2</vt:lpstr>
      <vt:lpstr>1-3</vt:lpstr>
      <vt:lpstr>1-４</vt:lpstr>
      <vt:lpstr>1-5</vt:lpstr>
      <vt:lpstr>1-5-1</vt:lpstr>
      <vt:lpstr>1-6</vt:lpstr>
      <vt:lpstr>1-7</vt:lpstr>
      <vt:lpstr>1-8</vt:lpstr>
      <vt:lpstr>1-9</vt:lpstr>
      <vt:lpstr>2-1</vt:lpstr>
      <vt:lpstr>2-2</vt:lpstr>
      <vt:lpstr>2-3</vt:lpstr>
      <vt:lpstr>2-4</vt:lpstr>
      <vt:lpstr>2-5</vt:lpstr>
      <vt:lpstr>2-6</vt:lpstr>
      <vt:lpstr>3-1</vt:lpstr>
      <vt:lpstr>3-2</vt:lpstr>
      <vt:lpstr>3-3</vt:lpstr>
      <vt:lpstr>3-4</vt:lpstr>
      <vt:lpstr>3-5</vt:lpstr>
      <vt:lpstr>3-6 </vt:lpstr>
      <vt:lpstr>3-7</vt:lpstr>
      <vt:lpstr>4-1</vt:lpstr>
      <vt:lpstr>4-2</vt:lpstr>
      <vt:lpstr>4-3</vt:lpstr>
      <vt:lpstr>4-4</vt:lpstr>
      <vt:lpstr>4-5</vt:lpstr>
      <vt:lpstr>5-1</vt:lpstr>
      <vt:lpstr>5-2</vt:lpstr>
      <vt:lpstr>5-3</vt:lpstr>
      <vt:lpstr>5-4</vt:lpstr>
      <vt:lpstr>5-5</vt:lpstr>
      <vt:lpstr>5-6</vt:lpstr>
      <vt:lpstr>5-7</vt:lpstr>
      <vt:lpstr>5-8</vt:lpstr>
      <vt:lpstr>5-9</vt:lpstr>
      <vt:lpstr>6-1</vt:lpstr>
      <vt:lpstr>6-2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2024-04-01T06:48:10Z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5F74D10BDCB84FA4B4C1E242FEB2F739</vt:lpwstr>
  </property>
</Properties>
</file>